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 activeTab="1"/>
  </bookViews>
  <sheets>
    <sheet name="Data Dasar" sheetId="3" r:id="rId1"/>
    <sheet name="KK_Simulasi" sheetId="5" r:id="rId2"/>
    <sheet name="KK_Simulasi (2)" sheetId="2" state="hidden" r:id="rId3"/>
    <sheet name="Sheet1" sheetId="6" r:id="rId4"/>
  </sheets>
  <definedNames>
    <definedName name="_xlnm._FilterDatabase" localSheetId="1" hidden="1">KK_Simulasi!$A$11:$V$217</definedName>
    <definedName name="_xlnm._FilterDatabase" localSheetId="2" hidden="1">'KK_Simulasi (2)'!$A$7:$Y$15</definedName>
    <definedName name="kd_daerah" localSheetId="1">#REF!</definedName>
    <definedName name="kd_daerah" localSheetId="2">#REF!</definedName>
    <definedName name="kd_daerah">#REF!</definedName>
    <definedName name="kode" localSheetId="1">#REF!</definedName>
    <definedName name="kode" localSheetId="2">#REF!</definedName>
    <definedName name="kode">#REF!</definedName>
    <definedName name="nmdaerah" localSheetId="1">#REF!</definedName>
    <definedName name="nmdaerah" localSheetId="2">#REF!</definedName>
    <definedName name="nmdaerah">#REF!</definedName>
    <definedName name="penduduk" localSheetId="0">#REF!</definedName>
    <definedName name="penduduk" localSheetId="1">#REF!</definedName>
    <definedName name="penduduk">#REF!</definedName>
    <definedName name="_xlnm.Print_Area" localSheetId="1">KK_Simulasi!$B$2:$S$235</definedName>
    <definedName name="_xlnm.Print_Area" localSheetId="2">'KK_Simulasi (2)'!$B$1:$V$24</definedName>
    <definedName name="_xlnm.Print_Titles" localSheetId="1">KK_Simulasi!$8:$11</definedName>
    <definedName name="_xlnm.Print_Titles" localSheetId="2">'KK_Simulasi (2)'!$4:$7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0" i="5" l="1"/>
  <c r="D131" i="5"/>
  <c r="D121" i="5"/>
  <c r="D123" i="5"/>
  <c r="D125" i="5"/>
  <c r="D127" i="5"/>
  <c r="D129" i="5"/>
  <c r="D133" i="5"/>
  <c r="D135" i="5"/>
  <c r="D137" i="5"/>
  <c r="D139" i="5"/>
  <c r="D143" i="5"/>
  <c r="D145" i="5"/>
  <c r="D147" i="5"/>
  <c r="D151" i="5"/>
  <c r="D153" i="5"/>
  <c r="D155" i="5"/>
  <c r="D157" i="5"/>
  <c r="D159" i="5"/>
  <c r="D163" i="5"/>
  <c r="D165" i="5"/>
  <c r="D169" i="5"/>
  <c r="D171" i="5"/>
  <c r="D173" i="5"/>
  <c r="D177" i="5"/>
  <c r="D179" i="5"/>
  <c r="D180" i="5"/>
  <c r="D181" i="5"/>
  <c r="D182" i="5"/>
  <c r="D183" i="5"/>
  <c r="D184" i="5"/>
  <c r="D185" i="5"/>
  <c r="D186" i="5"/>
  <c r="D189" i="5"/>
  <c r="D190" i="5"/>
  <c r="D191" i="5"/>
  <c r="D192" i="5"/>
  <c r="D193" i="5"/>
  <c r="D194" i="5"/>
  <c r="D197" i="5"/>
  <c r="D198" i="5"/>
  <c r="D199" i="5"/>
  <c r="D200" i="5"/>
  <c r="D203" i="5"/>
  <c r="D204" i="5"/>
  <c r="D205" i="5"/>
  <c r="D206" i="5"/>
  <c r="D207" i="5"/>
  <c r="D208" i="5"/>
  <c r="D209" i="5"/>
  <c r="D212" i="5"/>
  <c r="D213" i="5"/>
  <c r="D214" i="5"/>
  <c r="D215" i="5"/>
  <c r="D216" i="5"/>
  <c r="D115" i="5"/>
  <c r="D116" i="5"/>
  <c r="D117" i="5"/>
  <c r="D118" i="5"/>
  <c r="D119" i="5"/>
  <c r="D109" i="5"/>
  <c r="D110" i="5"/>
  <c r="D111" i="5"/>
  <c r="D112" i="5"/>
  <c r="D113" i="5"/>
  <c r="D108" i="5"/>
  <c r="D101" i="5"/>
  <c r="D102" i="5"/>
  <c r="D103" i="5"/>
  <c r="D104" i="5"/>
  <c r="D105" i="5"/>
  <c r="D100" i="5"/>
  <c r="D95" i="5"/>
  <c r="D96" i="5"/>
  <c r="D97" i="5"/>
  <c r="D94" i="5"/>
  <c r="D89" i="5"/>
  <c r="D90" i="5"/>
  <c r="D91" i="5"/>
  <c r="D88" i="5"/>
  <c r="D74" i="5"/>
  <c r="D75" i="5"/>
  <c r="D76" i="5"/>
  <c r="D77" i="5"/>
  <c r="D78" i="5"/>
  <c r="D79" i="5"/>
  <c r="D80" i="5"/>
  <c r="D81" i="5"/>
  <c r="D82" i="5"/>
  <c r="D83" i="5"/>
  <c r="D84" i="5"/>
  <c r="D85" i="5"/>
  <c r="D73" i="5"/>
  <c r="D65" i="5"/>
  <c r="D66" i="5"/>
  <c r="D67" i="5"/>
  <c r="D68" i="5"/>
  <c r="D69" i="5"/>
  <c r="D70" i="5"/>
  <c r="D71" i="5"/>
  <c r="D64" i="5"/>
  <c r="D55" i="5"/>
  <c r="D56" i="5"/>
  <c r="D57" i="5"/>
  <c r="D58" i="5"/>
  <c r="D59" i="5"/>
  <c r="D60" i="5"/>
  <c r="D61" i="5"/>
  <c r="D54" i="5"/>
  <c r="D47" i="5"/>
  <c r="D48" i="5"/>
  <c r="D49" i="5"/>
  <c r="D50" i="5"/>
  <c r="D51" i="5"/>
  <c r="D46" i="5"/>
  <c r="D45" i="5"/>
  <c r="D39" i="5"/>
  <c r="D40" i="5"/>
  <c r="D41" i="5"/>
  <c r="D42" i="5"/>
  <c r="D38" i="5"/>
  <c r="D37" i="5"/>
  <c r="D25" i="5"/>
  <c r="D26" i="5"/>
  <c r="D27" i="5"/>
  <c r="D28" i="5"/>
  <c r="D29" i="5"/>
  <c r="D30" i="5"/>
  <c r="D31" i="5"/>
  <c r="D32" i="5"/>
  <c r="D33" i="5"/>
  <c r="D34" i="5"/>
  <c r="D24" i="5"/>
  <c r="D15" i="5"/>
  <c r="D16" i="5"/>
  <c r="D17" i="5"/>
  <c r="D18" i="5"/>
  <c r="D19" i="5"/>
  <c r="D20" i="5"/>
  <c r="D21" i="5"/>
  <c r="D14" i="5"/>
  <c r="D13" i="5"/>
  <c r="E218" i="5"/>
  <c r="F20" i="5" s="1"/>
  <c r="G20" i="5" s="1"/>
  <c r="N218" i="5"/>
  <c r="O30" i="5" s="1"/>
  <c r="P30" i="5" s="1"/>
  <c r="K218" i="5"/>
  <c r="L177" i="5" s="1"/>
  <c r="M177" i="5" s="1"/>
  <c r="H218" i="5"/>
  <c r="I13" i="5" s="1"/>
  <c r="D178" i="5" l="1"/>
  <c r="D176" i="5"/>
  <c r="D172" i="5"/>
  <c r="D170" i="5"/>
  <c r="D168" i="5"/>
  <c r="D164" i="5"/>
  <c r="D162" i="5"/>
  <c r="D158" i="5"/>
  <c r="D156" i="5"/>
  <c r="D154" i="5"/>
  <c r="D152" i="5"/>
  <c r="D148" i="5"/>
  <c r="D146" i="5"/>
  <c r="D144" i="5"/>
  <c r="D140" i="5"/>
  <c r="D138" i="5"/>
  <c r="D136" i="5"/>
  <c r="D134" i="5"/>
  <c r="D132" i="5"/>
  <c r="D128" i="5"/>
  <c r="D126" i="5"/>
  <c r="D124" i="5"/>
  <c r="D122" i="5"/>
  <c r="D120" i="5"/>
  <c r="L20" i="5"/>
  <c r="M20" i="5" s="1"/>
  <c r="L18" i="5"/>
  <c r="M18" i="5" s="1"/>
  <c r="F13" i="5"/>
  <c r="F18" i="5"/>
  <c r="G18" i="5" s="1"/>
  <c r="F16" i="5"/>
  <c r="G16" i="5" s="1"/>
  <c r="F14" i="5"/>
  <c r="G14" i="5" s="1"/>
  <c r="F215" i="5"/>
  <c r="G215" i="5" s="1"/>
  <c r="F213" i="5"/>
  <c r="G213" i="5" s="1"/>
  <c r="F209" i="5"/>
  <c r="G209" i="5" s="1"/>
  <c r="F207" i="5"/>
  <c r="G207" i="5" s="1"/>
  <c r="F205" i="5"/>
  <c r="G205" i="5" s="1"/>
  <c r="F203" i="5"/>
  <c r="G203" i="5" s="1"/>
  <c r="F199" i="5"/>
  <c r="G199" i="5" s="1"/>
  <c r="F197" i="5"/>
  <c r="G197" i="5" s="1"/>
  <c r="F193" i="5"/>
  <c r="G193" i="5" s="1"/>
  <c r="F191" i="5"/>
  <c r="G191" i="5" s="1"/>
  <c r="F189" i="5"/>
  <c r="G189" i="5" s="1"/>
  <c r="F185" i="5"/>
  <c r="G185" i="5" s="1"/>
  <c r="F183" i="5"/>
  <c r="G183" i="5" s="1"/>
  <c r="F181" i="5"/>
  <c r="G181" i="5" s="1"/>
  <c r="F179" i="5"/>
  <c r="G179" i="5" s="1"/>
  <c r="F177" i="5"/>
  <c r="G177" i="5" s="1"/>
  <c r="F173" i="5"/>
  <c r="G173" i="5" s="1"/>
  <c r="F171" i="5"/>
  <c r="G171" i="5" s="1"/>
  <c r="F169" i="5"/>
  <c r="G169" i="5" s="1"/>
  <c r="F165" i="5"/>
  <c r="G165" i="5" s="1"/>
  <c r="F163" i="5"/>
  <c r="G163" i="5" s="1"/>
  <c r="F159" i="5"/>
  <c r="G159" i="5" s="1"/>
  <c r="F157" i="5"/>
  <c r="G157" i="5" s="1"/>
  <c r="F155" i="5"/>
  <c r="G155" i="5" s="1"/>
  <c r="F153" i="5"/>
  <c r="G153" i="5" s="1"/>
  <c r="F151" i="5"/>
  <c r="G151" i="5" s="1"/>
  <c r="F147" i="5"/>
  <c r="G147" i="5" s="1"/>
  <c r="F145" i="5"/>
  <c r="G145" i="5" s="1"/>
  <c r="F143" i="5"/>
  <c r="G143" i="5" s="1"/>
  <c r="F139" i="5"/>
  <c r="G139" i="5" s="1"/>
  <c r="F137" i="5"/>
  <c r="G137" i="5" s="1"/>
  <c r="F135" i="5"/>
  <c r="G135" i="5" s="1"/>
  <c r="F133" i="5"/>
  <c r="G133" i="5" s="1"/>
  <c r="F129" i="5"/>
  <c r="G129" i="5" s="1"/>
  <c r="F127" i="5"/>
  <c r="G127" i="5" s="1"/>
  <c r="F125" i="5"/>
  <c r="G125" i="5" s="1"/>
  <c r="F123" i="5"/>
  <c r="G123" i="5" s="1"/>
  <c r="F119" i="5"/>
  <c r="G119" i="5" s="1"/>
  <c r="F117" i="5"/>
  <c r="G117" i="5" s="1"/>
  <c r="F113" i="5"/>
  <c r="G113" i="5" s="1"/>
  <c r="F111" i="5"/>
  <c r="G111" i="5" s="1"/>
  <c r="F109" i="5"/>
  <c r="G109" i="5" s="1"/>
  <c r="F105" i="5"/>
  <c r="G105" i="5" s="1"/>
  <c r="F103" i="5"/>
  <c r="G103" i="5" s="1"/>
  <c r="F101" i="5"/>
  <c r="G101" i="5" s="1"/>
  <c r="F97" i="5"/>
  <c r="G97" i="5" s="1"/>
  <c r="F95" i="5"/>
  <c r="G95" i="5" s="1"/>
  <c r="F91" i="5"/>
  <c r="G91" i="5" s="1"/>
  <c r="F89" i="5"/>
  <c r="G89" i="5" s="1"/>
  <c r="F85" i="5"/>
  <c r="G85" i="5" s="1"/>
  <c r="F83" i="5"/>
  <c r="G83" i="5" s="1"/>
  <c r="F81" i="5"/>
  <c r="G81" i="5" s="1"/>
  <c r="F79" i="5"/>
  <c r="G79" i="5" s="1"/>
  <c r="F77" i="5"/>
  <c r="G77" i="5" s="1"/>
  <c r="F75" i="5"/>
  <c r="G75" i="5" s="1"/>
  <c r="F71" i="5"/>
  <c r="G71" i="5" s="1"/>
  <c r="F69" i="5"/>
  <c r="G69" i="5" s="1"/>
  <c r="F67" i="5"/>
  <c r="G67" i="5" s="1"/>
  <c r="F65" i="5"/>
  <c r="G65" i="5" s="1"/>
  <c r="F61" i="5"/>
  <c r="G61" i="5" s="1"/>
  <c r="F59" i="5"/>
  <c r="G59" i="5" s="1"/>
  <c r="F57" i="5"/>
  <c r="G57" i="5" s="1"/>
  <c r="F55" i="5"/>
  <c r="G55" i="5" s="1"/>
  <c r="F51" i="5"/>
  <c r="G51" i="5" s="1"/>
  <c r="F49" i="5"/>
  <c r="G49" i="5" s="1"/>
  <c r="F47" i="5"/>
  <c r="G47" i="5" s="1"/>
  <c r="F45" i="5"/>
  <c r="G45" i="5" s="1"/>
  <c r="F41" i="5"/>
  <c r="G41" i="5" s="1"/>
  <c r="F39" i="5"/>
  <c r="G39" i="5" s="1"/>
  <c r="F37" i="5"/>
  <c r="G37" i="5" s="1"/>
  <c r="F33" i="5"/>
  <c r="G33" i="5" s="1"/>
  <c r="F31" i="5"/>
  <c r="G31" i="5" s="1"/>
  <c r="F29" i="5"/>
  <c r="G29" i="5" s="1"/>
  <c r="F27" i="5"/>
  <c r="G27" i="5" s="1"/>
  <c r="F25" i="5"/>
  <c r="G25" i="5" s="1"/>
  <c r="F21" i="5"/>
  <c r="G21" i="5" s="1"/>
  <c r="F19" i="5"/>
  <c r="G19" i="5" s="1"/>
  <c r="F17" i="5"/>
  <c r="G17" i="5" s="1"/>
  <c r="F15" i="5"/>
  <c r="G15" i="5" s="1"/>
  <c r="F216" i="5"/>
  <c r="G216" i="5" s="1"/>
  <c r="F214" i="5"/>
  <c r="G214" i="5" s="1"/>
  <c r="F212" i="5"/>
  <c r="G212" i="5" s="1"/>
  <c r="F208" i="5"/>
  <c r="G208" i="5" s="1"/>
  <c r="F206" i="5"/>
  <c r="G206" i="5" s="1"/>
  <c r="F204" i="5"/>
  <c r="G204" i="5" s="1"/>
  <c r="F200" i="5"/>
  <c r="G200" i="5" s="1"/>
  <c r="F198" i="5"/>
  <c r="G198" i="5" s="1"/>
  <c r="F194" i="5"/>
  <c r="G194" i="5" s="1"/>
  <c r="F192" i="5"/>
  <c r="G192" i="5" s="1"/>
  <c r="F190" i="5"/>
  <c r="G190" i="5" s="1"/>
  <c r="F186" i="5"/>
  <c r="G186" i="5" s="1"/>
  <c r="F184" i="5"/>
  <c r="G184" i="5" s="1"/>
  <c r="F182" i="5"/>
  <c r="G182" i="5" s="1"/>
  <c r="F180" i="5"/>
  <c r="G180" i="5" s="1"/>
  <c r="F178" i="5"/>
  <c r="G178" i="5" s="1"/>
  <c r="F176" i="5"/>
  <c r="G176" i="5" s="1"/>
  <c r="F172" i="5"/>
  <c r="G172" i="5" s="1"/>
  <c r="F170" i="5"/>
  <c r="G170" i="5" s="1"/>
  <c r="F168" i="5"/>
  <c r="G168" i="5" s="1"/>
  <c r="F164" i="5"/>
  <c r="G164" i="5" s="1"/>
  <c r="F162" i="5"/>
  <c r="G162" i="5" s="1"/>
  <c r="F158" i="5"/>
  <c r="G158" i="5" s="1"/>
  <c r="F156" i="5"/>
  <c r="G156" i="5" s="1"/>
  <c r="F154" i="5"/>
  <c r="G154" i="5" s="1"/>
  <c r="F152" i="5"/>
  <c r="G152" i="5" s="1"/>
  <c r="F148" i="5"/>
  <c r="G148" i="5" s="1"/>
  <c r="F146" i="5"/>
  <c r="G146" i="5" s="1"/>
  <c r="F144" i="5"/>
  <c r="G144" i="5" s="1"/>
  <c r="F140" i="5"/>
  <c r="G140" i="5" s="1"/>
  <c r="F138" i="5"/>
  <c r="G138" i="5" s="1"/>
  <c r="F136" i="5"/>
  <c r="G136" i="5" s="1"/>
  <c r="F134" i="5"/>
  <c r="G134" i="5" s="1"/>
  <c r="F132" i="5"/>
  <c r="G132" i="5" s="1"/>
  <c r="F128" i="5"/>
  <c r="G128" i="5" s="1"/>
  <c r="F126" i="5"/>
  <c r="G126" i="5" s="1"/>
  <c r="F124" i="5"/>
  <c r="G124" i="5" s="1"/>
  <c r="F122" i="5"/>
  <c r="G122" i="5" s="1"/>
  <c r="F118" i="5"/>
  <c r="G118" i="5" s="1"/>
  <c r="F116" i="5"/>
  <c r="G116" i="5" s="1"/>
  <c r="F112" i="5"/>
  <c r="G112" i="5" s="1"/>
  <c r="F110" i="5"/>
  <c r="G110" i="5" s="1"/>
  <c r="F108" i="5"/>
  <c r="G108" i="5" s="1"/>
  <c r="F104" i="5"/>
  <c r="G104" i="5" s="1"/>
  <c r="F102" i="5"/>
  <c r="G102" i="5" s="1"/>
  <c r="F100" i="5"/>
  <c r="G100" i="5" s="1"/>
  <c r="F96" i="5"/>
  <c r="G96" i="5" s="1"/>
  <c r="F94" i="5"/>
  <c r="G94" i="5" s="1"/>
  <c r="F90" i="5"/>
  <c r="G90" i="5" s="1"/>
  <c r="F88" i="5"/>
  <c r="G88" i="5" s="1"/>
  <c r="F84" i="5"/>
  <c r="G84" i="5" s="1"/>
  <c r="F82" i="5"/>
  <c r="G82" i="5" s="1"/>
  <c r="F80" i="5"/>
  <c r="G80" i="5" s="1"/>
  <c r="F78" i="5"/>
  <c r="G78" i="5" s="1"/>
  <c r="F76" i="5"/>
  <c r="G76" i="5" s="1"/>
  <c r="F74" i="5"/>
  <c r="G74" i="5" s="1"/>
  <c r="F70" i="5"/>
  <c r="G70" i="5" s="1"/>
  <c r="F68" i="5"/>
  <c r="G68" i="5" s="1"/>
  <c r="F66" i="5"/>
  <c r="G66" i="5" s="1"/>
  <c r="F64" i="5"/>
  <c r="G64" i="5" s="1"/>
  <c r="F60" i="5"/>
  <c r="G60" i="5" s="1"/>
  <c r="F58" i="5"/>
  <c r="G58" i="5" s="1"/>
  <c r="F56" i="5"/>
  <c r="G56" i="5" s="1"/>
  <c r="F54" i="5"/>
  <c r="G54" i="5" s="1"/>
  <c r="F50" i="5"/>
  <c r="G50" i="5" s="1"/>
  <c r="F48" i="5"/>
  <c r="G48" i="5" s="1"/>
  <c r="F46" i="5"/>
  <c r="G46" i="5" s="1"/>
  <c r="F42" i="5"/>
  <c r="G42" i="5" s="1"/>
  <c r="F40" i="5"/>
  <c r="G40" i="5" s="1"/>
  <c r="F38" i="5"/>
  <c r="G38" i="5" s="1"/>
  <c r="F34" i="5"/>
  <c r="G34" i="5" s="1"/>
  <c r="F32" i="5"/>
  <c r="G32" i="5" s="1"/>
  <c r="F30" i="5"/>
  <c r="G30" i="5" s="1"/>
  <c r="F28" i="5"/>
  <c r="G28" i="5" s="1"/>
  <c r="F26" i="5"/>
  <c r="G26" i="5" s="1"/>
  <c r="F24" i="5"/>
  <c r="G24" i="5" s="1"/>
  <c r="I208" i="5"/>
  <c r="J208" i="5" s="1"/>
  <c r="I212" i="5"/>
  <c r="J212" i="5" s="1"/>
  <c r="I214" i="5"/>
  <c r="J214" i="5" s="1"/>
  <c r="I216" i="5"/>
  <c r="J216" i="5" s="1"/>
  <c r="I199" i="5"/>
  <c r="J199" i="5" s="1"/>
  <c r="I203" i="5"/>
  <c r="J203" i="5" s="1"/>
  <c r="I205" i="5"/>
  <c r="J205" i="5" s="1"/>
  <c r="I185" i="5"/>
  <c r="J185" i="5" s="1"/>
  <c r="I189" i="5"/>
  <c r="J189" i="5" s="1"/>
  <c r="I191" i="5"/>
  <c r="J191" i="5" s="1"/>
  <c r="I193" i="5"/>
  <c r="J193" i="5" s="1"/>
  <c r="I197" i="5"/>
  <c r="J197" i="5" s="1"/>
  <c r="I158" i="5"/>
  <c r="J158" i="5" s="1"/>
  <c r="I162" i="5"/>
  <c r="J162" i="5" s="1"/>
  <c r="I164" i="5"/>
  <c r="J164" i="5" s="1"/>
  <c r="I168" i="5"/>
  <c r="J168" i="5" s="1"/>
  <c r="I170" i="5"/>
  <c r="J170" i="5" s="1"/>
  <c r="I172" i="5"/>
  <c r="J172" i="5" s="1"/>
  <c r="I176" i="5"/>
  <c r="J176" i="5" s="1"/>
  <c r="I178" i="5"/>
  <c r="J178" i="5" s="1"/>
  <c r="I180" i="5"/>
  <c r="J180" i="5" s="1"/>
  <c r="I182" i="5"/>
  <c r="J182" i="5" s="1"/>
  <c r="I184" i="5"/>
  <c r="J184" i="5" s="1"/>
  <c r="I132" i="5"/>
  <c r="J132" i="5" s="1"/>
  <c r="I134" i="5"/>
  <c r="J134" i="5" s="1"/>
  <c r="I207" i="5"/>
  <c r="J207" i="5" s="1"/>
  <c r="I209" i="5"/>
  <c r="J209" i="5" s="1"/>
  <c r="I213" i="5"/>
  <c r="J213" i="5" s="1"/>
  <c r="I215" i="5"/>
  <c r="J215" i="5" s="1"/>
  <c r="I198" i="5"/>
  <c r="J198" i="5" s="1"/>
  <c r="I200" i="5"/>
  <c r="J200" i="5" s="1"/>
  <c r="I204" i="5"/>
  <c r="J204" i="5" s="1"/>
  <c r="I206" i="5"/>
  <c r="J206" i="5" s="1"/>
  <c r="I186" i="5"/>
  <c r="J186" i="5" s="1"/>
  <c r="I190" i="5"/>
  <c r="J190" i="5" s="1"/>
  <c r="I192" i="5"/>
  <c r="J192" i="5" s="1"/>
  <c r="I194" i="5"/>
  <c r="J194" i="5" s="1"/>
  <c r="I157" i="5"/>
  <c r="J157" i="5" s="1"/>
  <c r="I159" i="5"/>
  <c r="J159" i="5" s="1"/>
  <c r="I163" i="5"/>
  <c r="J163" i="5" s="1"/>
  <c r="I165" i="5"/>
  <c r="J165" i="5" s="1"/>
  <c r="I169" i="5"/>
  <c r="J169" i="5" s="1"/>
  <c r="I171" i="5"/>
  <c r="J171" i="5" s="1"/>
  <c r="I173" i="5"/>
  <c r="J173" i="5" s="1"/>
  <c r="I177" i="5"/>
  <c r="J177" i="5" s="1"/>
  <c r="I179" i="5"/>
  <c r="J179" i="5" s="1"/>
  <c r="I181" i="5"/>
  <c r="J181" i="5" s="1"/>
  <c r="I183" i="5"/>
  <c r="J183" i="5" s="1"/>
  <c r="I129" i="5"/>
  <c r="J129" i="5" s="1"/>
  <c r="I133" i="5"/>
  <c r="J133" i="5" s="1"/>
  <c r="I135" i="5"/>
  <c r="J135" i="5" s="1"/>
  <c r="I137" i="5"/>
  <c r="J137" i="5" s="1"/>
  <c r="I139" i="5"/>
  <c r="J139" i="5" s="1"/>
  <c r="I143" i="5"/>
  <c r="J143" i="5" s="1"/>
  <c r="I18" i="5"/>
  <c r="J18" i="5" s="1"/>
  <c r="I16" i="5"/>
  <c r="J16" i="5" s="1"/>
  <c r="I14" i="5"/>
  <c r="J14" i="5" s="1"/>
  <c r="I37" i="5"/>
  <c r="J37" i="5" s="1"/>
  <c r="I33" i="5"/>
  <c r="J33" i="5" s="1"/>
  <c r="I31" i="5"/>
  <c r="J31" i="5" s="1"/>
  <c r="I29" i="5"/>
  <c r="J29" i="5" s="1"/>
  <c r="I27" i="5"/>
  <c r="J27" i="5" s="1"/>
  <c r="I25" i="5"/>
  <c r="J25" i="5" s="1"/>
  <c r="I21" i="5"/>
  <c r="J21" i="5" s="1"/>
  <c r="I19" i="5"/>
  <c r="J19" i="5" s="1"/>
  <c r="I59" i="5"/>
  <c r="J59" i="5" s="1"/>
  <c r="I57" i="5"/>
  <c r="J57" i="5" s="1"/>
  <c r="I55" i="5"/>
  <c r="J55" i="5" s="1"/>
  <c r="I51" i="5"/>
  <c r="J51" i="5" s="1"/>
  <c r="I49" i="5"/>
  <c r="J49" i="5" s="1"/>
  <c r="I47" i="5"/>
  <c r="J47" i="5" s="1"/>
  <c r="I45" i="5"/>
  <c r="J45" i="5" s="1"/>
  <c r="I41" i="5"/>
  <c r="J41" i="5" s="1"/>
  <c r="I39" i="5"/>
  <c r="J39" i="5" s="1"/>
  <c r="I74" i="5"/>
  <c r="J74" i="5" s="1"/>
  <c r="I70" i="5"/>
  <c r="J70" i="5" s="1"/>
  <c r="I68" i="5"/>
  <c r="J68" i="5" s="1"/>
  <c r="I66" i="5"/>
  <c r="J66" i="5" s="1"/>
  <c r="I64" i="5"/>
  <c r="J64" i="5" s="1"/>
  <c r="I94" i="5"/>
  <c r="J94" i="5" s="1"/>
  <c r="I90" i="5"/>
  <c r="J90" i="5" s="1"/>
  <c r="I88" i="5"/>
  <c r="J88" i="5" s="1"/>
  <c r="I84" i="5"/>
  <c r="J84" i="5" s="1"/>
  <c r="I82" i="5"/>
  <c r="J82" i="5" s="1"/>
  <c r="I80" i="5"/>
  <c r="J80" i="5" s="1"/>
  <c r="I78" i="5"/>
  <c r="J78" i="5" s="1"/>
  <c r="I76" i="5"/>
  <c r="J76" i="5" s="1"/>
  <c r="I127" i="5"/>
  <c r="J127" i="5" s="1"/>
  <c r="I125" i="5"/>
  <c r="J125" i="5" s="1"/>
  <c r="I123" i="5"/>
  <c r="J123" i="5" s="1"/>
  <c r="I119" i="5"/>
  <c r="J119" i="5" s="1"/>
  <c r="I117" i="5"/>
  <c r="J117" i="5" s="1"/>
  <c r="I113" i="5"/>
  <c r="J113" i="5" s="1"/>
  <c r="I111" i="5"/>
  <c r="J111" i="5" s="1"/>
  <c r="I109" i="5"/>
  <c r="J109" i="5" s="1"/>
  <c r="I105" i="5"/>
  <c r="J105" i="5" s="1"/>
  <c r="I103" i="5"/>
  <c r="J103" i="5" s="1"/>
  <c r="I101" i="5"/>
  <c r="J101" i="5" s="1"/>
  <c r="I97" i="5"/>
  <c r="J97" i="5" s="1"/>
  <c r="I95" i="5"/>
  <c r="J95" i="5" s="1"/>
  <c r="I155" i="5"/>
  <c r="J155" i="5" s="1"/>
  <c r="I153" i="5"/>
  <c r="J153" i="5" s="1"/>
  <c r="I151" i="5"/>
  <c r="J151" i="5" s="1"/>
  <c r="I147" i="5"/>
  <c r="J147" i="5" s="1"/>
  <c r="I145" i="5"/>
  <c r="J145" i="5" s="1"/>
  <c r="I140" i="5"/>
  <c r="J140" i="5" s="1"/>
  <c r="I136" i="5"/>
  <c r="J136" i="5" s="1"/>
  <c r="J13" i="5"/>
  <c r="I17" i="5"/>
  <c r="J17" i="5" s="1"/>
  <c r="I15" i="5"/>
  <c r="J15" i="5" s="1"/>
  <c r="I38" i="5"/>
  <c r="J38" i="5" s="1"/>
  <c r="I34" i="5"/>
  <c r="J34" i="5" s="1"/>
  <c r="I32" i="5"/>
  <c r="J32" i="5" s="1"/>
  <c r="I30" i="5"/>
  <c r="J30" i="5" s="1"/>
  <c r="I28" i="5"/>
  <c r="J28" i="5" s="1"/>
  <c r="I26" i="5"/>
  <c r="J26" i="5" s="1"/>
  <c r="I24" i="5"/>
  <c r="J24" i="5" s="1"/>
  <c r="I20" i="5"/>
  <c r="J20" i="5" s="1"/>
  <c r="I60" i="5"/>
  <c r="J60" i="5" s="1"/>
  <c r="I58" i="5"/>
  <c r="J58" i="5" s="1"/>
  <c r="I56" i="5"/>
  <c r="J56" i="5" s="1"/>
  <c r="I54" i="5"/>
  <c r="J54" i="5" s="1"/>
  <c r="I50" i="5"/>
  <c r="J50" i="5" s="1"/>
  <c r="I48" i="5"/>
  <c r="J48" i="5" s="1"/>
  <c r="I46" i="5"/>
  <c r="J46" i="5" s="1"/>
  <c r="I42" i="5"/>
  <c r="J42" i="5" s="1"/>
  <c r="I40" i="5"/>
  <c r="J40" i="5" s="1"/>
  <c r="I75" i="5"/>
  <c r="J75" i="5" s="1"/>
  <c r="I71" i="5"/>
  <c r="J71" i="5" s="1"/>
  <c r="I69" i="5"/>
  <c r="J69" i="5" s="1"/>
  <c r="I67" i="5"/>
  <c r="J67" i="5" s="1"/>
  <c r="I65" i="5"/>
  <c r="J65" i="5" s="1"/>
  <c r="I61" i="5"/>
  <c r="J61" i="5" s="1"/>
  <c r="I91" i="5"/>
  <c r="J91" i="5" s="1"/>
  <c r="I89" i="5"/>
  <c r="J89" i="5" s="1"/>
  <c r="I85" i="5"/>
  <c r="J85" i="5" s="1"/>
  <c r="I83" i="5"/>
  <c r="J83" i="5" s="1"/>
  <c r="I81" i="5"/>
  <c r="J81" i="5" s="1"/>
  <c r="I79" i="5"/>
  <c r="J79" i="5" s="1"/>
  <c r="I77" i="5"/>
  <c r="J77" i="5" s="1"/>
  <c r="I128" i="5"/>
  <c r="J128" i="5" s="1"/>
  <c r="I126" i="5"/>
  <c r="J126" i="5" s="1"/>
  <c r="I124" i="5"/>
  <c r="J124" i="5" s="1"/>
  <c r="I122" i="5"/>
  <c r="J122" i="5" s="1"/>
  <c r="I118" i="5"/>
  <c r="J118" i="5" s="1"/>
  <c r="I116" i="5"/>
  <c r="J116" i="5" s="1"/>
  <c r="I112" i="5"/>
  <c r="J112" i="5" s="1"/>
  <c r="I110" i="5"/>
  <c r="J110" i="5" s="1"/>
  <c r="I108" i="5"/>
  <c r="J108" i="5" s="1"/>
  <c r="I104" i="5"/>
  <c r="J104" i="5" s="1"/>
  <c r="I102" i="5"/>
  <c r="J102" i="5" s="1"/>
  <c r="I100" i="5"/>
  <c r="J100" i="5" s="1"/>
  <c r="I96" i="5"/>
  <c r="J96" i="5" s="1"/>
  <c r="I156" i="5"/>
  <c r="J156" i="5" s="1"/>
  <c r="I154" i="5"/>
  <c r="J154" i="5" s="1"/>
  <c r="I152" i="5"/>
  <c r="J152" i="5" s="1"/>
  <c r="I148" i="5"/>
  <c r="J148" i="5" s="1"/>
  <c r="I146" i="5"/>
  <c r="J146" i="5" s="1"/>
  <c r="I144" i="5"/>
  <c r="J144" i="5" s="1"/>
  <c r="I138" i="5"/>
  <c r="J138" i="5" s="1"/>
  <c r="L19" i="5"/>
  <c r="M19" i="5" s="1"/>
  <c r="L17" i="5"/>
  <c r="M17" i="5" s="1"/>
  <c r="L15" i="5"/>
  <c r="M15" i="5" s="1"/>
  <c r="L176" i="5"/>
  <c r="M176" i="5" s="1"/>
  <c r="L172" i="5"/>
  <c r="M172" i="5" s="1"/>
  <c r="L170" i="5"/>
  <c r="M170" i="5" s="1"/>
  <c r="L168" i="5"/>
  <c r="M168" i="5" s="1"/>
  <c r="L164" i="5"/>
  <c r="M164" i="5" s="1"/>
  <c r="L162" i="5"/>
  <c r="M162" i="5" s="1"/>
  <c r="L158" i="5"/>
  <c r="M158" i="5" s="1"/>
  <c r="L156" i="5"/>
  <c r="M156" i="5" s="1"/>
  <c r="L154" i="5"/>
  <c r="M154" i="5" s="1"/>
  <c r="L152" i="5"/>
  <c r="M152" i="5" s="1"/>
  <c r="L148" i="5"/>
  <c r="M148" i="5" s="1"/>
  <c r="L146" i="5"/>
  <c r="M146" i="5" s="1"/>
  <c r="L144" i="5"/>
  <c r="M144" i="5" s="1"/>
  <c r="L140" i="5"/>
  <c r="M140" i="5" s="1"/>
  <c r="L138" i="5"/>
  <c r="M138" i="5" s="1"/>
  <c r="L136" i="5"/>
  <c r="M136" i="5" s="1"/>
  <c r="L134" i="5"/>
  <c r="M134" i="5" s="1"/>
  <c r="L132" i="5"/>
  <c r="M132" i="5" s="1"/>
  <c r="L128" i="5"/>
  <c r="M128" i="5" s="1"/>
  <c r="L126" i="5"/>
  <c r="M126" i="5" s="1"/>
  <c r="L124" i="5"/>
  <c r="M124" i="5" s="1"/>
  <c r="L122" i="5"/>
  <c r="M122" i="5" s="1"/>
  <c r="L118" i="5"/>
  <c r="M118" i="5" s="1"/>
  <c r="L116" i="5"/>
  <c r="M116" i="5" s="1"/>
  <c r="L112" i="5"/>
  <c r="M112" i="5" s="1"/>
  <c r="L110" i="5"/>
  <c r="M110" i="5" s="1"/>
  <c r="L108" i="5"/>
  <c r="M108" i="5" s="1"/>
  <c r="L104" i="5"/>
  <c r="M104" i="5" s="1"/>
  <c r="L102" i="5"/>
  <c r="M102" i="5" s="1"/>
  <c r="L100" i="5"/>
  <c r="M100" i="5" s="1"/>
  <c r="L96" i="5"/>
  <c r="M96" i="5" s="1"/>
  <c r="L94" i="5"/>
  <c r="M94" i="5" s="1"/>
  <c r="L90" i="5"/>
  <c r="M90" i="5" s="1"/>
  <c r="L88" i="5"/>
  <c r="M88" i="5" s="1"/>
  <c r="L84" i="5"/>
  <c r="M84" i="5" s="1"/>
  <c r="L82" i="5"/>
  <c r="M82" i="5" s="1"/>
  <c r="L80" i="5"/>
  <c r="M80" i="5" s="1"/>
  <c r="L78" i="5"/>
  <c r="M78" i="5" s="1"/>
  <c r="L76" i="5"/>
  <c r="M76" i="5" s="1"/>
  <c r="L74" i="5"/>
  <c r="M74" i="5" s="1"/>
  <c r="L70" i="5"/>
  <c r="M70" i="5" s="1"/>
  <c r="L68" i="5"/>
  <c r="M68" i="5" s="1"/>
  <c r="L66" i="5"/>
  <c r="M66" i="5" s="1"/>
  <c r="L64" i="5"/>
  <c r="M64" i="5" s="1"/>
  <c r="L60" i="5"/>
  <c r="M60" i="5" s="1"/>
  <c r="L58" i="5"/>
  <c r="M58" i="5" s="1"/>
  <c r="L56" i="5"/>
  <c r="M56" i="5" s="1"/>
  <c r="L54" i="5"/>
  <c r="M54" i="5" s="1"/>
  <c r="L50" i="5"/>
  <c r="M50" i="5" s="1"/>
  <c r="L48" i="5"/>
  <c r="M48" i="5" s="1"/>
  <c r="L46" i="5"/>
  <c r="M46" i="5" s="1"/>
  <c r="L42" i="5"/>
  <c r="M42" i="5" s="1"/>
  <c r="L40" i="5"/>
  <c r="M40" i="5" s="1"/>
  <c r="L38" i="5"/>
  <c r="M38" i="5" s="1"/>
  <c r="L34" i="5"/>
  <c r="M34" i="5" s="1"/>
  <c r="L32" i="5"/>
  <c r="M32" i="5" s="1"/>
  <c r="L30" i="5"/>
  <c r="M30" i="5" s="1"/>
  <c r="L28" i="5"/>
  <c r="M28" i="5" s="1"/>
  <c r="L26" i="5"/>
  <c r="M26" i="5" s="1"/>
  <c r="L24" i="5"/>
  <c r="M24" i="5" s="1"/>
  <c r="L216" i="5"/>
  <c r="M216" i="5" s="1"/>
  <c r="L214" i="5"/>
  <c r="M214" i="5" s="1"/>
  <c r="L212" i="5"/>
  <c r="M212" i="5" s="1"/>
  <c r="L208" i="5"/>
  <c r="M208" i="5" s="1"/>
  <c r="L206" i="5"/>
  <c r="M206" i="5" s="1"/>
  <c r="L204" i="5"/>
  <c r="M204" i="5" s="1"/>
  <c r="L200" i="5"/>
  <c r="M200" i="5" s="1"/>
  <c r="L198" i="5"/>
  <c r="M198" i="5" s="1"/>
  <c r="L194" i="5"/>
  <c r="M194" i="5" s="1"/>
  <c r="L192" i="5"/>
  <c r="M192" i="5" s="1"/>
  <c r="L190" i="5"/>
  <c r="M190" i="5" s="1"/>
  <c r="L186" i="5"/>
  <c r="M186" i="5" s="1"/>
  <c r="L184" i="5"/>
  <c r="M184" i="5" s="1"/>
  <c r="L182" i="5"/>
  <c r="M182" i="5" s="1"/>
  <c r="L180" i="5"/>
  <c r="M180" i="5" s="1"/>
  <c r="L178" i="5"/>
  <c r="M178" i="5" s="1"/>
  <c r="L13" i="5"/>
  <c r="L16" i="5"/>
  <c r="M16" i="5" s="1"/>
  <c r="L14" i="5"/>
  <c r="M14" i="5" s="1"/>
  <c r="L173" i="5"/>
  <c r="M173" i="5" s="1"/>
  <c r="L171" i="5"/>
  <c r="M171" i="5" s="1"/>
  <c r="L169" i="5"/>
  <c r="M169" i="5" s="1"/>
  <c r="L165" i="5"/>
  <c r="M165" i="5" s="1"/>
  <c r="L163" i="5"/>
  <c r="M163" i="5" s="1"/>
  <c r="L159" i="5"/>
  <c r="M159" i="5" s="1"/>
  <c r="L157" i="5"/>
  <c r="M157" i="5" s="1"/>
  <c r="L155" i="5"/>
  <c r="M155" i="5" s="1"/>
  <c r="L153" i="5"/>
  <c r="M153" i="5" s="1"/>
  <c r="L151" i="5"/>
  <c r="M151" i="5" s="1"/>
  <c r="L147" i="5"/>
  <c r="M147" i="5" s="1"/>
  <c r="L145" i="5"/>
  <c r="M145" i="5" s="1"/>
  <c r="L143" i="5"/>
  <c r="M143" i="5" s="1"/>
  <c r="L139" i="5"/>
  <c r="M139" i="5" s="1"/>
  <c r="L137" i="5"/>
  <c r="M137" i="5" s="1"/>
  <c r="L135" i="5"/>
  <c r="M135" i="5" s="1"/>
  <c r="L133" i="5"/>
  <c r="M133" i="5" s="1"/>
  <c r="L129" i="5"/>
  <c r="M129" i="5" s="1"/>
  <c r="L127" i="5"/>
  <c r="M127" i="5" s="1"/>
  <c r="L125" i="5"/>
  <c r="M125" i="5" s="1"/>
  <c r="L123" i="5"/>
  <c r="M123" i="5" s="1"/>
  <c r="L119" i="5"/>
  <c r="M119" i="5" s="1"/>
  <c r="L117" i="5"/>
  <c r="M117" i="5" s="1"/>
  <c r="L113" i="5"/>
  <c r="M113" i="5" s="1"/>
  <c r="L111" i="5"/>
  <c r="M111" i="5" s="1"/>
  <c r="L109" i="5"/>
  <c r="M109" i="5" s="1"/>
  <c r="L105" i="5"/>
  <c r="M105" i="5" s="1"/>
  <c r="L103" i="5"/>
  <c r="M103" i="5" s="1"/>
  <c r="L101" i="5"/>
  <c r="M101" i="5" s="1"/>
  <c r="L97" i="5"/>
  <c r="M97" i="5" s="1"/>
  <c r="L95" i="5"/>
  <c r="M95" i="5" s="1"/>
  <c r="L91" i="5"/>
  <c r="M91" i="5" s="1"/>
  <c r="L89" i="5"/>
  <c r="M89" i="5" s="1"/>
  <c r="L85" i="5"/>
  <c r="M85" i="5" s="1"/>
  <c r="L83" i="5"/>
  <c r="M83" i="5" s="1"/>
  <c r="L81" i="5"/>
  <c r="M81" i="5" s="1"/>
  <c r="L79" i="5"/>
  <c r="M79" i="5" s="1"/>
  <c r="L77" i="5"/>
  <c r="M77" i="5" s="1"/>
  <c r="L75" i="5"/>
  <c r="M75" i="5" s="1"/>
  <c r="L71" i="5"/>
  <c r="M71" i="5" s="1"/>
  <c r="L69" i="5"/>
  <c r="M69" i="5" s="1"/>
  <c r="L67" i="5"/>
  <c r="M67" i="5" s="1"/>
  <c r="L65" i="5"/>
  <c r="M65" i="5" s="1"/>
  <c r="L61" i="5"/>
  <c r="M61" i="5" s="1"/>
  <c r="L59" i="5"/>
  <c r="M59" i="5" s="1"/>
  <c r="L57" i="5"/>
  <c r="M57" i="5" s="1"/>
  <c r="L55" i="5"/>
  <c r="M55" i="5" s="1"/>
  <c r="L51" i="5"/>
  <c r="M51" i="5" s="1"/>
  <c r="L49" i="5"/>
  <c r="M49" i="5" s="1"/>
  <c r="L47" i="5"/>
  <c r="M47" i="5" s="1"/>
  <c r="L45" i="5"/>
  <c r="M45" i="5" s="1"/>
  <c r="L41" i="5"/>
  <c r="M41" i="5" s="1"/>
  <c r="L39" i="5"/>
  <c r="M39" i="5" s="1"/>
  <c r="L37" i="5"/>
  <c r="M37" i="5" s="1"/>
  <c r="L33" i="5"/>
  <c r="M33" i="5" s="1"/>
  <c r="L31" i="5"/>
  <c r="M31" i="5" s="1"/>
  <c r="L29" i="5"/>
  <c r="M29" i="5" s="1"/>
  <c r="L27" i="5"/>
  <c r="M27" i="5" s="1"/>
  <c r="L25" i="5"/>
  <c r="M25" i="5" s="1"/>
  <c r="L21" i="5"/>
  <c r="M21" i="5" s="1"/>
  <c r="L215" i="5"/>
  <c r="M215" i="5" s="1"/>
  <c r="L213" i="5"/>
  <c r="M213" i="5" s="1"/>
  <c r="L209" i="5"/>
  <c r="M209" i="5" s="1"/>
  <c r="L207" i="5"/>
  <c r="M207" i="5" s="1"/>
  <c r="L205" i="5"/>
  <c r="M205" i="5" s="1"/>
  <c r="L203" i="5"/>
  <c r="M203" i="5" s="1"/>
  <c r="L199" i="5"/>
  <c r="M199" i="5" s="1"/>
  <c r="L197" i="5"/>
  <c r="M197" i="5" s="1"/>
  <c r="L193" i="5"/>
  <c r="M193" i="5" s="1"/>
  <c r="L191" i="5"/>
  <c r="M191" i="5" s="1"/>
  <c r="L189" i="5"/>
  <c r="M189" i="5" s="1"/>
  <c r="L185" i="5"/>
  <c r="M185" i="5" s="1"/>
  <c r="L183" i="5"/>
  <c r="M183" i="5" s="1"/>
  <c r="L181" i="5"/>
  <c r="M181" i="5" s="1"/>
  <c r="L179" i="5"/>
  <c r="M179" i="5" s="1"/>
  <c r="O13" i="5"/>
  <c r="O28" i="5"/>
  <c r="P28" i="5" s="1"/>
  <c r="O26" i="5"/>
  <c r="P26" i="5" s="1"/>
  <c r="O24" i="5"/>
  <c r="P24" i="5" s="1"/>
  <c r="O20" i="5"/>
  <c r="P20" i="5" s="1"/>
  <c r="O18" i="5"/>
  <c r="P18" i="5" s="1"/>
  <c r="O16" i="5"/>
  <c r="P16" i="5" s="1"/>
  <c r="O14" i="5"/>
  <c r="P14" i="5" s="1"/>
  <c r="O215" i="5"/>
  <c r="P215" i="5" s="1"/>
  <c r="O213" i="5"/>
  <c r="P213" i="5" s="1"/>
  <c r="O209" i="5"/>
  <c r="P209" i="5" s="1"/>
  <c r="O207" i="5"/>
  <c r="P207" i="5" s="1"/>
  <c r="O205" i="5"/>
  <c r="P205" i="5" s="1"/>
  <c r="O203" i="5"/>
  <c r="P203" i="5" s="1"/>
  <c r="O199" i="5"/>
  <c r="P199" i="5" s="1"/>
  <c r="O197" i="5"/>
  <c r="P197" i="5" s="1"/>
  <c r="O193" i="5"/>
  <c r="P193" i="5" s="1"/>
  <c r="O191" i="5"/>
  <c r="P191" i="5" s="1"/>
  <c r="O189" i="5"/>
  <c r="P189" i="5" s="1"/>
  <c r="O185" i="5"/>
  <c r="P185" i="5" s="1"/>
  <c r="O183" i="5"/>
  <c r="P183" i="5" s="1"/>
  <c r="O181" i="5"/>
  <c r="P181" i="5" s="1"/>
  <c r="O179" i="5"/>
  <c r="P179" i="5" s="1"/>
  <c r="O177" i="5"/>
  <c r="P177" i="5" s="1"/>
  <c r="O173" i="5"/>
  <c r="P173" i="5" s="1"/>
  <c r="O171" i="5"/>
  <c r="P171" i="5" s="1"/>
  <c r="O169" i="5"/>
  <c r="P169" i="5" s="1"/>
  <c r="O165" i="5"/>
  <c r="P165" i="5" s="1"/>
  <c r="O163" i="5"/>
  <c r="P163" i="5" s="1"/>
  <c r="O159" i="5"/>
  <c r="P159" i="5" s="1"/>
  <c r="O157" i="5"/>
  <c r="P157" i="5" s="1"/>
  <c r="O155" i="5"/>
  <c r="P155" i="5" s="1"/>
  <c r="O153" i="5"/>
  <c r="P153" i="5" s="1"/>
  <c r="O151" i="5"/>
  <c r="P151" i="5" s="1"/>
  <c r="O147" i="5"/>
  <c r="P147" i="5" s="1"/>
  <c r="O145" i="5"/>
  <c r="P145" i="5" s="1"/>
  <c r="O143" i="5"/>
  <c r="P143" i="5" s="1"/>
  <c r="O139" i="5"/>
  <c r="P139" i="5" s="1"/>
  <c r="O137" i="5"/>
  <c r="P137" i="5" s="1"/>
  <c r="O135" i="5"/>
  <c r="P135" i="5" s="1"/>
  <c r="O133" i="5"/>
  <c r="P133" i="5" s="1"/>
  <c r="O129" i="5"/>
  <c r="P129" i="5" s="1"/>
  <c r="O127" i="5"/>
  <c r="P127" i="5" s="1"/>
  <c r="O125" i="5"/>
  <c r="P125" i="5" s="1"/>
  <c r="O123" i="5"/>
  <c r="P123" i="5" s="1"/>
  <c r="O119" i="5"/>
  <c r="P119" i="5" s="1"/>
  <c r="O117" i="5"/>
  <c r="P117" i="5" s="1"/>
  <c r="O113" i="5"/>
  <c r="P113" i="5" s="1"/>
  <c r="O111" i="5"/>
  <c r="P111" i="5" s="1"/>
  <c r="O109" i="5"/>
  <c r="P109" i="5" s="1"/>
  <c r="O105" i="5"/>
  <c r="P105" i="5" s="1"/>
  <c r="O103" i="5"/>
  <c r="P103" i="5" s="1"/>
  <c r="O101" i="5"/>
  <c r="P101" i="5" s="1"/>
  <c r="O97" i="5"/>
  <c r="P97" i="5" s="1"/>
  <c r="O95" i="5"/>
  <c r="P95" i="5" s="1"/>
  <c r="O91" i="5"/>
  <c r="P91" i="5" s="1"/>
  <c r="O89" i="5"/>
  <c r="P89" i="5" s="1"/>
  <c r="O85" i="5"/>
  <c r="P85" i="5" s="1"/>
  <c r="O83" i="5"/>
  <c r="P83" i="5" s="1"/>
  <c r="O81" i="5"/>
  <c r="P81" i="5" s="1"/>
  <c r="O79" i="5"/>
  <c r="P79" i="5" s="1"/>
  <c r="O77" i="5"/>
  <c r="P77" i="5" s="1"/>
  <c r="O75" i="5"/>
  <c r="P75" i="5" s="1"/>
  <c r="O71" i="5"/>
  <c r="P71" i="5" s="1"/>
  <c r="O69" i="5"/>
  <c r="P69" i="5" s="1"/>
  <c r="O67" i="5"/>
  <c r="P67" i="5" s="1"/>
  <c r="O65" i="5"/>
  <c r="P65" i="5" s="1"/>
  <c r="O61" i="5"/>
  <c r="P61" i="5" s="1"/>
  <c r="O59" i="5"/>
  <c r="P59" i="5" s="1"/>
  <c r="O57" i="5"/>
  <c r="P57" i="5" s="1"/>
  <c r="O55" i="5"/>
  <c r="P55" i="5" s="1"/>
  <c r="O51" i="5"/>
  <c r="P51" i="5" s="1"/>
  <c r="O49" i="5"/>
  <c r="P49" i="5" s="1"/>
  <c r="O47" i="5"/>
  <c r="P47" i="5" s="1"/>
  <c r="O45" i="5"/>
  <c r="P45" i="5" s="1"/>
  <c r="O41" i="5"/>
  <c r="P41" i="5" s="1"/>
  <c r="O39" i="5"/>
  <c r="P39" i="5" s="1"/>
  <c r="O37" i="5"/>
  <c r="P37" i="5" s="1"/>
  <c r="O33" i="5"/>
  <c r="P33" i="5" s="1"/>
  <c r="O31" i="5"/>
  <c r="P31" i="5" s="1"/>
  <c r="O29" i="5"/>
  <c r="P29" i="5" s="1"/>
  <c r="O27" i="5"/>
  <c r="P27" i="5" s="1"/>
  <c r="O25" i="5"/>
  <c r="P25" i="5" s="1"/>
  <c r="O21" i="5"/>
  <c r="P21" i="5" s="1"/>
  <c r="O19" i="5"/>
  <c r="P19" i="5" s="1"/>
  <c r="O17" i="5"/>
  <c r="P17" i="5" s="1"/>
  <c r="O15" i="5"/>
  <c r="P15" i="5" s="1"/>
  <c r="O216" i="5"/>
  <c r="P216" i="5" s="1"/>
  <c r="O214" i="5"/>
  <c r="P214" i="5" s="1"/>
  <c r="O212" i="5"/>
  <c r="P212" i="5" s="1"/>
  <c r="O208" i="5"/>
  <c r="P208" i="5" s="1"/>
  <c r="O206" i="5"/>
  <c r="P206" i="5" s="1"/>
  <c r="O204" i="5"/>
  <c r="P204" i="5" s="1"/>
  <c r="O200" i="5"/>
  <c r="P200" i="5" s="1"/>
  <c r="O198" i="5"/>
  <c r="P198" i="5" s="1"/>
  <c r="O194" i="5"/>
  <c r="P194" i="5" s="1"/>
  <c r="O192" i="5"/>
  <c r="P192" i="5" s="1"/>
  <c r="O190" i="5"/>
  <c r="P190" i="5" s="1"/>
  <c r="O186" i="5"/>
  <c r="P186" i="5" s="1"/>
  <c r="O184" i="5"/>
  <c r="P184" i="5" s="1"/>
  <c r="O182" i="5"/>
  <c r="P182" i="5" s="1"/>
  <c r="O180" i="5"/>
  <c r="P180" i="5" s="1"/>
  <c r="O178" i="5"/>
  <c r="P178" i="5" s="1"/>
  <c r="O176" i="5"/>
  <c r="P176" i="5" s="1"/>
  <c r="O172" i="5"/>
  <c r="P172" i="5" s="1"/>
  <c r="O170" i="5"/>
  <c r="P170" i="5" s="1"/>
  <c r="O168" i="5"/>
  <c r="P168" i="5" s="1"/>
  <c r="O164" i="5"/>
  <c r="P164" i="5" s="1"/>
  <c r="O162" i="5"/>
  <c r="P162" i="5" s="1"/>
  <c r="O158" i="5"/>
  <c r="P158" i="5" s="1"/>
  <c r="O156" i="5"/>
  <c r="P156" i="5" s="1"/>
  <c r="O154" i="5"/>
  <c r="P154" i="5" s="1"/>
  <c r="O152" i="5"/>
  <c r="P152" i="5" s="1"/>
  <c r="O148" i="5"/>
  <c r="P148" i="5" s="1"/>
  <c r="O146" i="5"/>
  <c r="P146" i="5" s="1"/>
  <c r="O144" i="5"/>
  <c r="P144" i="5" s="1"/>
  <c r="O140" i="5"/>
  <c r="P140" i="5" s="1"/>
  <c r="O138" i="5"/>
  <c r="P138" i="5" s="1"/>
  <c r="O136" i="5"/>
  <c r="P136" i="5" s="1"/>
  <c r="O134" i="5"/>
  <c r="P134" i="5" s="1"/>
  <c r="O132" i="5"/>
  <c r="P132" i="5" s="1"/>
  <c r="O128" i="5"/>
  <c r="P128" i="5" s="1"/>
  <c r="O126" i="5"/>
  <c r="P126" i="5" s="1"/>
  <c r="O124" i="5"/>
  <c r="P124" i="5" s="1"/>
  <c r="O122" i="5"/>
  <c r="P122" i="5" s="1"/>
  <c r="O118" i="5"/>
  <c r="P118" i="5" s="1"/>
  <c r="O116" i="5"/>
  <c r="P116" i="5" s="1"/>
  <c r="O112" i="5"/>
  <c r="P112" i="5" s="1"/>
  <c r="O110" i="5"/>
  <c r="P110" i="5" s="1"/>
  <c r="O108" i="5"/>
  <c r="P108" i="5" s="1"/>
  <c r="O104" i="5"/>
  <c r="P104" i="5" s="1"/>
  <c r="O102" i="5"/>
  <c r="P102" i="5" s="1"/>
  <c r="O100" i="5"/>
  <c r="P100" i="5" s="1"/>
  <c r="O96" i="5"/>
  <c r="P96" i="5" s="1"/>
  <c r="O94" i="5"/>
  <c r="P94" i="5" s="1"/>
  <c r="O90" i="5"/>
  <c r="P90" i="5" s="1"/>
  <c r="O88" i="5"/>
  <c r="P88" i="5" s="1"/>
  <c r="O84" i="5"/>
  <c r="P84" i="5" s="1"/>
  <c r="O82" i="5"/>
  <c r="P82" i="5" s="1"/>
  <c r="O80" i="5"/>
  <c r="P80" i="5" s="1"/>
  <c r="O78" i="5"/>
  <c r="P78" i="5" s="1"/>
  <c r="O76" i="5"/>
  <c r="P76" i="5" s="1"/>
  <c r="O74" i="5"/>
  <c r="P74" i="5" s="1"/>
  <c r="O70" i="5"/>
  <c r="P70" i="5" s="1"/>
  <c r="O68" i="5"/>
  <c r="P68" i="5" s="1"/>
  <c r="O66" i="5"/>
  <c r="P66" i="5" s="1"/>
  <c r="O64" i="5"/>
  <c r="P64" i="5" s="1"/>
  <c r="O60" i="5"/>
  <c r="P60" i="5" s="1"/>
  <c r="O58" i="5"/>
  <c r="P58" i="5" s="1"/>
  <c r="O56" i="5"/>
  <c r="P56" i="5" s="1"/>
  <c r="O54" i="5"/>
  <c r="P54" i="5" s="1"/>
  <c r="O50" i="5"/>
  <c r="P50" i="5" s="1"/>
  <c r="O48" i="5"/>
  <c r="P48" i="5" s="1"/>
  <c r="O46" i="5"/>
  <c r="P46" i="5" s="1"/>
  <c r="O42" i="5"/>
  <c r="P42" i="5" s="1"/>
  <c r="O40" i="5"/>
  <c r="P40" i="5" s="1"/>
  <c r="O38" i="5"/>
  <c r="P38" i="5" s="1"/>
  <c r="O34" i="5"/>
  <c r="P34" i="5" s="1"/>
  <c r="O32" i="5"/>
  <c r="P32" i="5" s="1"/>
  <c r="Q58" i="5" l="1"/>
  <c r="R58" i="5" s="1"/>
  <c r="Q20" i="5"/>
  <c r="R20" i="5" s="1"/>
  <c r="S20" i="5" s="1"/>
  <c r="Q26" i="5"/>
  <c r="R26" i="5" s="1"/>
  <c r="S26" i="5" s="1"/>
  <c r="Q30" i="5"/>
  <c r="Q34" i="5"/>
  <c r="Q40" i="5"/>
  <c r="Q46" i="5"/>
  <c r="Q50" i="5"/>
  <c r="Q56" i="5"/>
  <c r="Q60" i="5"/>
  <c r="Q66" i="5"/>
  <c r="Q70" i="5"/>
  <c r="Q76" i="5"/>
  <c r="Q80" i="5"/>
  <c r="Q84" i="5"/>
  <c r="Q90" i="5"/>
  <c r="Q96" i="5"/>
  <c r="Q102" i="5"/>
  <c r="Q108" i="5"/>
  <c r="Q112" i="5"/>
  <c r="Q118" i="5"/>
  <c r="R118" i="5" s="1"/>
  <c r="S118" i="5" s="1"/>
  <c r="Q124" i="5"/>
  <c r="Q128" i="5"/>
  <c r="Q134" i="5"/>
  <c r="Q138" i="5"/>
  <c r="Q144" i="5"/>
  <c r="Q148" i="5"/>
  <c r="Q154" i="5"/>
  <c r="Q158" i="5"/>
  <c r="Q164" i="5"/>
  <c r="Q170" i="5"/>
  <c r="Q176" i="5"/>
  <c r="Q180" i="5"/>
  <c r="Q184" i="5"/>
  <c r="Q190" i="5"/>
  <c r="Q194" i="5"/>
  <c r="Q200" i="5"/>
  <c r="Q206" i="5"/>
  <c r="Q212" i="5"/>
  <c r="Q216" i="5"/>
  <c r="Q17" i="5"/>
  <c r="R17" i="5" s="1"/>
  <c r="S17" i="5" s="1"/>
  <c r="Q21" i="5"/>
  <c r="R21" i="5" s="1"/>
  <c r="S21" i="5" s="1"/>
  <c r="Q27" i="5"/>
  <c r="Q31" i="5"/>
  <c r="Q37" i="5"/>
  <c r="Q41" i="5"/>
  <c r="Q47" i="5"/>
  <c r="Q51" i="5"/>
  <c r="Q57" i="5"/>
  <c r="Q61" i="5"/>
  <c r="Q67" i="5"/>
  <c r="Q71" i="5"/>
  <c r="Q77" i="5"/>
  <c r="Q81" i="5"/>
  <c r="Q85" i="5"/>
  <c r="Q91" i="5"/>
  <c r="Q97" i="5"/>
  <c r="Q103" i="5"/>
  <c r="Q109" i="5"/>
  <c r="Q113" i="5"/>
  <c r="Q119" i="5"/>
  <c r="Q125" i="5"/>
  <c r="Q129" i="5"/>
  <c r="Q135" i="5"/>
  <c r="Q139" i="5"/>
  <c r="Q145" i="5"/>
  <c r="Q151" i="5"/>
  <c r="Q155" i="5"/>
  <c r="Q159" i="5"/>
  <c r="Q165" i="5"/>
  <c r="Q171" i="5"/>
  <c r="Q177" i="5"/>
  <c r="Q181" i="5"/>
  <c r="Q185" i="5"/>
  <c r="Q191" i="5"/>
  <c r="Q197" i="5"/>
  <c r="Q203" i="5"/>
  <c r="Q207" i="5"/>
  <c r="Q213" i="5"/>
  <c r="Q14" i="5"/>
  <c r="R14" i="5" s="1"/>
  <c r="S14" i="5" s="1"/>
  <c r="Q18" i="5"/>
  <c r="R18" i="5" s="1"/>
  <c r="S18" i="5" s="1"/>
  <c r="I218" i="5"/>
  <c r="P13" i="5"/>
  <c r="P218" i="5" s="1"/>
  <c r="O218" i="5"/>
  <c r="L218" i="5"/>
  <c r="M13" i="5"/>
  <c r="M218" i="5" s="1"/>
  <c r="F218" i="5"/>
  <c r="G13" i="5"/>
  <c r="Q13" i="5" s="1"/>
  <c r="R13" i="5" s="1"/>
  <c r="S13" i="5" s="1"/>
  <c r="J218" i="5"/>
  <c r="Q24" i="5"/>
  <c r="R24" i="5" s="1"/>
  <c r="S24" i="5" s="1"/>
  <c r="Q28" i="5"/>
  <c r="Q32" i="5"/>
  <c r="Q38" i="5"/>
  <c r="Q42" i="5"/>
  <c r="Q48" i="5"/>
  <c r="Q54" i="5"/>
  <c r="S58" i="5"/>
  <c r="Q64" i="5"/>
  <c r="Q68" i="5"/>
  <c r="Q74" i="5"/>
  <c r="Q78" i="5"/>
  <c r="Q82" i="5"/>
  <c r="Q88" i="5"/>
  <c r="Q94" i="5"/>
  <c r="Q100" i="5"/>
  <c r="Q104" i="5"/>
  <c r="Q110" i="5"/>
  <c r="Q116" i="5"/>
  <c r="Q122" i="5"/>
  <c r="R122" i="5" s="1"/>
  <c r="S122" i="5" s="1"/>
  <c r="Q126" i="5"/>
  <c r="Q132" i="5"/>
  <c r="Q136" i="5"/>
  <c r="Q140" i="5"/>
  <c r="Q146" i="5"/>
  <c r="Q152" i="5"/>
  <c r="Q156" i="5"/>
  <c r="Q162" i="5"/>
  <c r="Q168" i="5"/>
  <c r="Q172" i="5"/>
  <c r="Q178" i="5"/>
  <c r="Q182" i="5"/>
  <c r="Q186" i="5"/>
  <c r="Q192" i="5"/>
  <c r="Q198" i="5"/>
  <c r="Q204" i="5"/>
  <c r="Q208" i="5"/>
  <c r="Q214" i="5"/>
  <c r="Q15" i="5"/>
  <c r="R15" i="5" s="1"/>
  <c r="S15" i="5" s="1"/>
  <c r="Q19" i="5"/>
  <c r="R19" i="5" s="1"/>
  <c r="S19" i="5" s="1"/>
  <c r="Q25" i="5"/>
  <c r="R25" i="5" s="1"/>
  <c r="S25" i="5" s="1"/>
  <c r="Q29" i="5"/>
  <c r="Q33" i="5"/>
  <c r="Q39" i="5"/>
  <c r="Q45" i="5"/>
  <c r="Q49" i="5"/>
  <c r="Q55" i="5"/>
  <c r="Q59" i="5"/>
  <c r="Q65" i="5"/>
  <c r="Q69" i="5"/>
  <c r="Q75" i="5"/>
  <c r="Q79" i="5"/>
  <c r="Q83" i="5"/>
  <c r="Q89" i="5"/>
  <c r="Q95" i="5"/>
  <c r="Q101" i="5"/>
  <c r="Q105" i="5"/>
  <c r="Q111" i="5"/>
  <c r="Q117" i="5"/>
  <c r="Q123" i="5"/>
  <c r="Q127" i="5"/>
  <c r="Q133" i="5"/>
  <c r="Q137" i="5"/>
  <c r="Q143" i="5"/>
  <c r="Q147" i="5"/>
  <c r="Q153" i="5"/>
  <c r="Q157" i="5"/>
  <c r="Q163" i="5"/>
  <c r="Q169" i="5"/>
  <c r="Q173" i="5"/>
  <c r="Q179" i="5"/>
  <c r="Q183" i="5"/>
  <c r="Q189" i="5"/>
  <c r="Q193" i="5"/>
  <c r="Q199" i="5"/>
  <c r="Q205" i="5"/>
  <c r="Q209" i="5"/>
  <c r="Q215" i="5"/>
  <c r="Q16" i="5"/>
  <c r="R16" i="5" s="1"/>
  <c r="S16" i="5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S215" i="5" l="1"/>
  <c r="R215" i="5"/>
  <c r="S205" i="5"/>
  <c r="R205" i="5"/>
  <c r="S193" i="5"/>
  <c r="R193" i="5"/>
  <c r="S183" i="5"/>
  <c r="R183" i="5"/>
  <c r="S173" i="5"/>
  <c r="R173" i="5"/>
  <c r="S163" i="5"/>
  <c r="R163" i="5"/>
  <c r="S153" i="5"/>
  <c r="R153" i="5"/>
  <c r="S143" i="5"/>
  <c r="R143" i="5"/>
  <c r="S133" i="5"/>
  <c r="R133" i="5"/>
  <c r="S123" i="5"/>
  <c r="R123" i="5"/>
  <c r="S111" i="5"/>
  <c r="R111" i="5"/>
  <c r="S101" i="5"/>
  <c r="R101" i="5"/>
  <c r="S89" i="5"/>
  <c r="R89" i="5"/>
  <c r="S79" i="5"/>
  <c r="R79" i="5"/>
  <c r="S69" i="5"/>
  <c r="R69" i="5"/>
  <c r="S59" i="5"/>
  <c r="R59" i="5"/>
  <c r="S49" i="5"/>
  <c r="R49" i="5"/>
  <c r="S39" i="5"/>
  <c r="R39" i="5"/>
  <c r="S29" i="5"/>
  <c r="R29" i="5"/>
  <c r="S214" i="5"/>
  <c r="R214" i="5"/>
  <c r="S204" i="5"/>
  <c r="R204" i="5"/>
  <c r="S192" i="5"/>
  <c r="R192" i="5"/>
  <c r="S182" i="5"/>
  <c r="R182" i="5"/>
  <c r="S172" i="5"/>
  <c r="R172" i="5"/>
  <c r="S162" i="5"/>
  <c r="R162" i="5"/>
  <c r="S152" i="5"/>
  <c r="R152" i="5"/>
  <c r="S140" i="5"/>
  <c r="R140" i="5"/>
  <c r="S132" i="5"/>
  <c r="R132" i="5"/>
  <c r="S110" i="5"/>
  <c r="R110" i="5"/>
  <c r="S100" i="5"/>
  <c r="R100" i="5"/>
  <c r="S88" i="5"/>
  <c r="R88" i="5"/>
  <c r="S78" i="5"/>
  <c r="R78" i="5"/>
  <c r="S68" i="5"/>
  <c r="R68" i="5"/>
  <c r="S48" i="5"/>
  <c r="R48" i="5"/>
  <c r="S38" i="5"/>
  <c r="R38" i="5"/>
  <c r="S28" i="5"/>
  <c r="R28" i="5"/>
  <c r="S213" i="5"/>
  <c r="R213" i="5"/>
  <c r="S203" i="5"/>
  <c r="R203" i="5"/>
  <c r="S191" i="5"/>
  <c r="R191" i="5"/>
  <c r="S181" i="5"/>
  <c r="R181" i="5"/>
  <c r="S171" i="5"/>
  <c r="R171" i="5"/>
  <c r="S159" i="5"/>
  <c r="R159" i="5"/>
  <c r="S151" i="5"/>
  <c r="R151" i="5"/>
  <c r="S139" i="5"/>
  <c r="R139" i="5"/>
  <c r="S129" i="5"/>
  <c r="R129" i="5"/>
  <c r="S119" i="5"/>
  <c r="R119" i="5"/>
  <c r="S109" i="5"/>
  <c r="R109" i="5"/>
  <c r="S97" i="5"/>
  <c r="R97" i="5"/>
  <c r="S85" i="5"/>
  <c r="R85" i="5"/>
  <c r="S77" i="5"/>
  <c r="R77" i="5"/>
  <c r="S67" i="5"/>
  <c r="R67" i="5"/>
  <c r="S57" i="5"/>
  <c r="R57" i="5"/>
  <c r="S47" i="5"/>
  <c r="R47" i="5"/>
  <c r="S37" i="5"/>
  <c r="R37" i="5"/>
  <c r="S27" i="5"/>
  <c r="S218" i="5" s="1"/>
  <c r="R27" i="5"/>
  <c r="S212" i="5"/>
  <c r="R212" i="5"/>
  <c r="S200" i="5"/>
  <c r="R200" i="5"/>
  <c r="S190" i="5"/>
  <c r="R190" i="5"/>
  <c r="S180" i="5"/>
  <c r="R180" i="5"/>
  <c r="S170" i="5"/>
  <c r="R170" i="5"/>
  <c r="S158" i="5"/>
  <c r="R158" i="5"/>
  <c r="S148" i="5"/>
  <c r="R148" i="5"/>
  <c r="S138" i="5"/>
  <c r="R138" i="5"/>
  <c r="S128" i="5"/>
  <c r="R128" i="5"/>
  <c r="S108" i="5"/>
  <c r="R108" i="5"/>
  <c r="S96" i="5"/>
  <c r="R96" i="5"/>
  <c r="S84" i="5"/>
  <c r="R84" i="5"/>
  <c r="S76" i="5"/>
  <c r="R76" i="5"/>
  <c r="S66" i="5"/>
  <c r="R66" i="5"/>
  <c r="S56" i="5"/>
  <c r="R56" i="5"/>
  <c r="S46" i="5"/>
  <c r="R46" i="5"/>
  <c r="S34" i="5"/>
  <c r="R34" i="5"/>
  <c r="S209" i="5"/>
  <c r="R209" i="5"/>
  <c r="S199" i="5"/>
  <c r="R199" i="5"/>
  <c r="S189" i="5"/>
  <c r="R189" i="5"/>
  <c r="S179" i="5"/>
  <c r="R179" i="5"/>
  <c r="S169" i="5"/>
  <c r="R169" i="5"/>
  <c r="S157" i="5"/>
  <c r="R157" i="5"/>
  <c r="S147" i="5"/>
  <c r="R147" i="5"/>
  <c r="S137" i="5"/>
  <c r="R137" i="5"/>
  <c r="S127" i="5"/>
  <c r="R127" i="5"/>
  <c r="S117" i="5"/>
  <c r="R117" i="5"/>
  <c r="S105" i="5"/>
  <c r="R105" i="5"/>
  <c r="S95" i="5"/>
  <c r="R95" i="5"/>
  <c r="S83" i="5"/>
  <c r="R83" i="5"/>
  <c r="S75" i="5"/>
  <c r="R75" i="5"/>
  <c r="S65" i="5"/>
  <c r="R65" i="5"/>
  <c r="S55" i="5"/>
  <c r="R55" i="5"/>
  <c r="S45" i="5"/>
  <c r="R45" i="5"/>
  <c r="S33" i="5"/>
  <c r="R33" i="5"/>
  <c r="S208" i="5"/>
  <c r="R208" i="5"/>
  <c r="S198" i="5"/>
  <c r="R198" i="5"/>
  <c r="S186" i="5"/>
  <c r="R186" i="5"/>
  <c r="S178" i="5"/>
  <c r="R178" i="5"/>
  <c r="S168" i="5"/>
  <c r="R168" i="5"/>
  <c r="S156" i="5"/>
  <c r="R156" i="5"/>
  <c r="S146" i="5"/>
  <c r="R146" i="5"/>
  <c r="S136" i="5"/>
  <c r="R136" i="5"/>
  <c r="S126" i="5"/>
  <c r="R126" i="5"/>
  <c r="S116" i="5"/>
  <c r="R116" i="5"/>
  <c r="S104" i="5"/>
  <c r="R104" i="5"/>
  <c r="S94" i="5"/>
  <c r="R94" i="5"/>
  <c r="S82" i="5"/>
  <c r="R82" i="5"/>
  <c r="S74" i="5"/>
  <c r="R74" i="5"/>
  <c r="S64" i="5"/>
  <c r="R64" i="5"/>
  <c r="S54" i="5"/>
  <c r="R54" i="5"/>
  <c r="S42" i="5"/>
  <c r="R42" i="5"/>
  <c r="S32" i="5"/>
  <c r="R32" i="5"/>
  <c r="S207" i="5"/>
  <c r="R207" i="5"/>
  <c r="S197" i="5"/>
  <c r="R197" i="5"/>
  <c r="S185" i="5"/>
  <c r="R185" i="5"/>
  <c r="S177" i="5"/>
  <c r="R177" i="5"/>
  <c r="S165" i="5"/>
  <c r="R165" i="5"/>
  <c r="S155" i="5"/>
  <c r="R155" i="5"/>
  <c r="S145" i="5"/>
  <c r="R145" i="5"/>
  <c r="S135" i="5"/>
  <c r="R135" i="5"/>
  <c r="S125" i="5"/>
  <c r="R125" i="5"/>
  <c r="S113" i="5"/>
  <c r="R113" i="5"/>
  <c r="S103" i="5"/>
  <c r="R103" i="5"/>
  <c r="S91" i="5"/>
  <c r="R91" i="5"/>
  <c r="S81" i="5"/>
  <c r="R81" i="5"/>
  <c r="S71" i="5"/>
  <c r="R71" i="5"/>
  <c r="S61" i="5"/>
  <c r="R61" i="5"/>
  <c r="S51" i="5"/>
  <c r="R51" i="5"/>
  <c r="S41" i="5"/>
  <c r="R41" i="5"/>
  <c r="S31" i="5"/>
  <c r="R31" i="5"/>
  <c r="S216" i="5"/>
  <c r="R216" i="5"/>
  <c r="S206" i="5"/>
  <c r="R206" i="5"/>
  <c r="S194" i="5"/>
  <c r="R194" i="5"/>
  <c r="S184" i="5"/>
  <c r="R184" i="5"/>
  <c r="S176" i="5"/>
  <c r="R176" i="5"/>
  <c r="S164" i="5"/>
  <c r="R164" i="5"/>
  <c r="S154" i="5"/>
  <c r="R154" i="5"/>
  <c r="S144" i="5"/>
  <c r="R144" i="5"/>
  <c r="S134" i="5"/>
  <c r="R134" i="5"/>
  <c r="S124" i="5"/>
  <c r="R124" i="5"/>
  <c r="S112" i="5"/>
  <c r="R112" i="5"/>
  <c r="S102" i="5"/>
  <c r="R102" i="5"/>
  <c r="S90" i="5"/>
  <c r="R90" i="5"/>
  <c r="S80" i="5"/>
  <c r="R80" i="5"/>
  <c r="S70" i="5"/>
  <c r="R70" i="5"/>
  <c r="S60" i="5"/>
  <c r="R60" i="5"/>
  <c r="S50" i="5"/>
  <c r="R50" i="5"/>
  <c r="S40" i="5"/>
  <c r="R40" i="5"/>
  <c r="S30" i="5"/>
  <c r="R30" i="5"/>
  <c r="Q218" i="5"/>
  <c r="G218" i="5"/>
  <c r="R218" i="5"/>
</calcChain>
</file>

<file path=xl/comments1.xml><?xml version="1.0" encoding="utf-8"?>
<comments xmlns="http://schemas.openxmlformats.org/spreadsheetml/2006/main">
  <authors>
    <author>Melky</author>
  </authors>
  <commentList>
    <comment ref="C93" authorId="0">
      <text>
        <r>
          <rPr>
            <b/>
            <sz val="9"/>
            <color indexed="81"/>
            <rFont val="Tahoma"/>
            <family val="2"/>
          </rPr>
          <t>Melky: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<sst xmlns="http://schemas.openxmlformats.org/spreadsheetml/2006/main" count="1016" uniqueCount="391">
  <si>
    <t>No.</t>
  </si>
  <si>
    <t>Alokasi Dasar</t>
  </si>
  <si>
    <t>Penduduk</t>
  </si>
  <si>
    <t>Penduduk Miskin</t>
  </si>
  <si>
    <t>Luas Wilayah</t>
  </si>
  <si>
    <t>Total Bobot</t>
  </si>
  <si>
    <t>Bobot</t>
  </si>
  <si>
    <t>I</t>
  </si>
  <si>
    <t>II</t>
  </si>
  <si>
    <t>Total</t>
  </si>
  <si>
    <t>Tata Cara Perhitungan Alokasi Dana Desa per Desa</t>
  </si>
  <si>
    <t>Kecamatan I</t>
  </si>
  <si>
    <t>Desa A</t>
  </si>
  <si>
    <t>Desa B</t>
  </si>
  <si>
    <t>Desa C</t>
  </si>
  <si>
    <t>Kecamatan II</t>
  </si>
  <si>
    <t>Desa D</t>
  </si>
  <si>
    <t>Desa E</t>
  </si>
  <si>
    <t>Desa F</t>
  </si>
  <si>
    <t>Alokasi Berdasarkan Formula</t>
  </si>
  <si>
    <t>Pagu Dana Desa per-Desa</t>
  </si>
  <si>
    <t>Nama Desa</t>
  </si>
  <si>
    <t>JP</t>
  </si>
  <si>
    <t>JPM</t>
  </si>
  <si>
    <t>LW</t>
  </si>
  <si>
    <t>IKG</t>
  </si>
  <si>
    <t xml:space="preserve">Contoh </t>
  </si>
  <si>
    <t>Pagu Dana Desa Kabupaten X</t>
  </si>
  <si>
    <t>Jumlah Desa</t>
  </si>
  <si>
    <t>Rata-rata</t>
  </si>
  <si>
    <t>-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</si>
  <si>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</si>
  <si>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</si>
  <si>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</si>
  <si>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</si>
  <si>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</si>
  <si>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</si>
  <si>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</si>
  <si>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</si>
  <si>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</si>
  <si>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</si>
  <si>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</si>
  <si>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</si>
  <si>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</si>
  <si>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</si>
  <si>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</si>
  <si>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</si>
  <si>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</si>
  <si>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</si>
  <si>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(20)</t>
  </si>
  <si>
    <t>(21 )= 3 + 20</t>
  </si>
  <si>
    <t>(19) = (7) + (11) + (15) + (18)</t>
  </si>
  <si>
    <t>Kabupaten/Kota ................................. (a)</t>
  </si>
  <si>
    <t>Jumlah Penduduk</t>
  </si>
  <si>
    <t>Indeks Jumlah Penduduk</t>
  </si>
  <si>
    <t>Proporsi Indeks Jumlah Penduduk</t>
  </si>
  <si>
    <t>Angka Kemiskinan</t>
  </si>
  <si>
    <t xml:space="preserve"> Indeks Angka Kemiskinan</t>
  </si>
  <si>
    <t>Proporsi Angka Kemiskinan</t>
  </si>
  <si>
    <t>Indeks Luas Wilayah</t>
  </si>
  <si>
    <t>Proporsi Luas Wilayah</t>
  </si>
  <si>
    <t>Indeks Kesulitan Geografis</t>
  </si>
  <si>
    <t>Proporsi Indeks Kesulitan Geografis</t>
  </si>
  <si>
    <t>(d)      900000000</t>
  </si>
  <si>
    <t>(e)       100000000</t>
  </si>
  <si>
    <t>(f)                           6</t>
  </si>
  <si>
    <t>(g)           25%</t>
  </si>
  <si>
    <t>(i)            10%</t>
  </si>
  <si>
    <t>(j)            30%</t>
  </si>
  <si>
    <t>(h)           35%</t>
  </si>
  <si>
    <t>(k)         208,33</t>
  </si>
  <si>
    <t>(l)         94,16</t>
  </si>
  <si>
    <t>(m)         12,75</t>
  </si>
  <si>
    <r>
      <rPr>
        <sz val="8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charset val="1"/>
        <scheme val="minor"/>
      </rPr>
      <t xml:space="preserve">    1000000000</t>
    </r>
  </si>
  <si>
    <t>Pagu Alokasi Dasar (90%)</t>
  </si>
  <si>
    <t>Pagu Bagian Formula (10%)</t>
  </si>
  <si>
    <t>TA 20XX (b)</t>
  </si>
  <si>
    <t>AK</t>
  </si>
  <si>
    <t>Provinsi</t>
  </si>
  <si>
    <t>Kabupaten</t>
  </si>
  <si>
    <t>KdKec</t>
  </si>
  <si>
    <t>Kecamatan</t>
  </si>
  <si>
    <t>KdDesa</t>
  </si>
  <si>
    <t>Desa</t>
  </si>
  <si>
    <t>Data Dasar Penghitungan Dana Desa</t>
  </si>
  <si>
    <t>Jumlah Penduduk Miskin</t>
  </si>
  <si>
    <t>Rasio Jumlah Penduduk</t>
  </si>
  <si>
    <t>Rasio Jumlah Penduduk Miskin</t>
  </si>
  <si>
    <t>Rasio Luas Wilayah</t>
  </si>
  <si>
    <t>Rasio Indeks Kesulitan Geografis</t>
  </si>
  <si>
    <t>(16) = (6) + (9) + (12) + (15)</t>
  </si>
  <si>
    <t>(18)= (3) + (17)</t>
  </si>
  <si>
    <t>(c)</t>
  </si>
  <si>
    <t>(e)</t>
  </si>
  <si>
    <t>(f)</t>
  </si>
  <si>
    <t>(d)</t>
  </si>
  <si>
    <t>(g)</t>
  </si>
  <si>
    <t>(h)</t>
  </si>
  <si>
    <t>(i)</t>
  </si>
  <si>
    <t>(j)</t>
  </si>
  <si>
    <t>Kontrol Penghitungan</t>
  </si>
  <si>
    <t>(53) Provinsi Nusa Tenggara Timur</t>
  </si>
  <si>
    <t>012</t>
  </si>
  <si>
    <t>MIOMAFO TIMUR</t>
  </si>
  <si>
    <t>005</t>
  </si>
  <si>
    <t>BOKON</t>
  </si>
  <si>
    <t>007</t>
  </si>
  <si>
    <t>KEANBAUN</t>
  </si>
  <si>
    <t>018</t>
  </si>
  <si>
    <t>AMOL</t>
  </si>
  <si>
    <t>019</t>
  </si>
  <si>
    <t>FATUSENE</t>
  </si>
  <si>
    <t>021</t>
  </si>
  <si>
    <t>JAK</t>
  </si>
  <si>
    <t>022</t>
  </si>
  <si>
    <t>TUNTUN</t>
  </si>
  <si>
    <t>023</t>
  </si>
  <si>
    <t>TUNOE</t>
  </si>
  <si>
    <t>024</t>
  </si>
  <si>
    <t>FEMNASI</t>
  </si>
  <si>
    <t>025</t>
  </si>
  <si>
    <t>TAEKAS</t>
  </si>
  <si>
    <t>MIOMAFO BARAT</t>
  </si>
  <si>
    <t>001</t>
  </si>
  <si>
    <t>NOEPESU</t>
  </si>
  <si>
    <t>002</t>
  </si>
  <si>
    <t>FATUNENO</t>
  </si>
  <si>
    <t>003</t>
  </si>
  <si>
    <t>SUANAE</t>
  </si>
  <si>
    <t>004</t>
  </si>
  <si>
    <t>LEMON</t>
  </si>
  <si>
    <t>FATUNISUAN</t>
  </si>
  <si>
    <t>006</t>
  </si>
  <si>
    <t>HAULASI</t>
  </si>
  <si>
    <t>NEOTOKO</t>
  </si>
  <si>
    <t>FATUTASU</t>
  </si>
  <si>
    <t>020</t>
  </si>
  <si>
    <t>MANUSASI</t>
  </si>
  <si>
    <t>SAENAM</t>
  </si>
  <si>
    <t>028</t>
  </si>
  <si>
    <t>SA'TAB</t>
  </si>
  <si>
    <t>032</t>
  </si>
  <si>
    <t>BIBOKI SELATAN</t>
  </si>
  <si>
    <t>PANTAE</t>
  </si>
  <si>
    <t>OENAEM</t>
  </si>
  <si>
    <t>TAUTPAH</t>
  </si>
  <si>
    <t>009</t>
  </si>
  <si>
    <t>TOKBESI</t>
  </si>
  <si>
    <t>010</t>
  </si>
  <si>
    <t>SAINIUP</t>
  </si>
  <si>
    <t>TUNBAEN</t>
  </si>
  <si>
    <t>042</t>
  </si>
  <si>
    <t>NOEMUTI</t>
  </si>
  <si>
    <t>BIJELI</t>
  </si>
  <si>
    <t>NOEBAUN</t>
  </si>
  <si>
    <t>SEO</t>
  </si>
  <si>
    <t>POPNAM</t>
  </si>
  <si>
    <t>NIBAAF</t>
  </si>
  <si>
    <t>BANFANU</t>
  </si>
  <si>
    <t>016</t>
  </si>
  <si>
    <t>OEPERIGI</t>
  </si>
  <si>
    <t>062</t>
  </si>
  <si>
    <t>BIBOKI UTARA</t>
  </si>
  <si>
    <t>HAUTAES</t>
  </si>
  <si>
    <t>TUALENA</t>
  </si>
  <si>
    <t>BILOE</t>
  </si>
  <si>
    <t>TAUNBAEN</t>
  </si>
  <si>
    <t>SAPAEN</t>
  </si>
  <si>
    <t>LOKOMEA</t>
  </si>
  <si>
    <t>013</t>
  </si>
  <si>
    <t>TAUNBAEN TIMUR</t>
  </si>
  <si>
    <t>014</t>
  </si>
  <si>
    <t>HAUTEAS BARAT</t>
  </si>
  <si>
    <t>072</t>
  </si>
  <si>
    <t>BIBOKI ANLEU</t>
  </si>
  <si>
    <t>MOTADIK</t>
  </si>
  <si>
    <t>NONOTBATAN</t>
  </si>
  <si>
    <t>SIFANIHA</t>
  </si>
  <si>
    <t>MAUKABATAN</t>
  </si>
  <si>
    <t>KOTAFOUN</t>
  </si>
  <si>
    <t>TUAMESE</t>
  </si>
  <si>
    <t>008</t>
  </si>
  <si>
    <t>OEMANU</t>
  </si>
  <si>
    <t>NIFUTASI</t>
  </si>
  <si>
    <t>082</t>
  </si>
  <si>
    <t>INSANA</t>
  </si>
  <si>
    <t>NANSEAN</t>
  </si>
  <si>
    <t>SUSULAKU</t>
  </si>
  <si>
    <t>LOERAM</t>
  </si>
  <si>
    <t>MANUNAIN B</t>
  </si>
  <si>
    <t>TAPENPAH</t>
  </si>
  <si>
    <t>011</t>
  </si>
  <si>
    <t>SEKON</t>
  </si>
  <si>
    <t>017</t>
  </si>
  <si>
    <t>OENBIT</t>
  </si>
  <si>
    <t>SUSULAKU B</t>
  </si>
  <si>
    <t>KEUN</t>
  </si>
  <si>
    <t>026</t>
  </si>
  <si>
    <t>FATU'ANA</t>
  </si>
  <si>
    <t>027</t>
  </si>
  <si>
    <t>BOTOF</t>
  </si>
  <si>
    <t>NANSEAN TIMUR</t>
  </si>
  <si>
    <t>092</t>
  </si>
  <si>
    <t>INSANA UTARA</t>
  </si>
  <si>
    <t>FATUMTASA</t>
  </si>
  <si>
    <t>OESOKO</t>
  </si>
  <si>
    <t>HUMUSU SAINIUP</t>
  </si>
  <si>
    <t>HUMUSU OEKOLO</t>
  </si>
  <si>
    <t>102</t>
  </si>
  <si>
    <t>NOEMUTI TIMUR</t>
  </si>
  <si>
    <t>NAOB</t>
  </si>
  <si>
    <t>HAEKTO</t>
  </si>
  <si>
    <t>MANIKIN</t>
  </si>
  <si>
    <t>KUAKEN</t>
  </si>
  <si>
    <t>112</t>
  </si>
  <si>
    <t>MIOMAFFO TENGAH</t>
  </si>
  <si>
    <t>TUABATAN</t>
  </si>
  <si>
    <t>AKOMI</t>
  </si>
  <si>
    <t>BIJAEPASU</t>
  </si>
  <si>
    <t>NEONASI</t>
  </si>
  <si>
    <t>N I A N</t>
  </si>
  <si>
    <t>TUABATAN BARAT</t>
  </si>
  <si>
    <t>122</t>
  </si>
  <si>
    <t>MUSI</t>
  </si>
  <si>
    <t>OELNEKE</t>
  </si>
  <si>
    <t>OETULU</t>
  </si>
  <si>
    <t>OEOLO</t>
  </si>
  <si>
    <t>AINAN</t>
  </si>
  <si>
    <t>BISAFE</t>
  </si>
  <si>
    <t>BATNES</t>
  </si>
  <si>
    <t>132</t>
  </si>
  <si>
    <t>MUTIS</t>
  </si>
  <si>
    <t>TASINIFU</t>
  </si>
  <si>
    <t>NAEKAKE A</t>
  </si>
  <si>
    <t>NAEKAKE B</t>
  </si>
  <si>
    <t>NOELELO</t>
  </si>
  <si>
    <t>142</t>
  </si>
  <si>
    <t>BIKOMI SELATAN</t>
  </si>
  <si>
    <t>KIUSILI</t>
  </si>
  <si>
    <t>NAIOLA</t>
  </si>
  <si>
    <t>MAURISU</t>
  </si>
  <si>
    <t>OETALUS</t>
  </si>
  <si>
    <t>MAURISU UTARA</t>
  </si>
  <si>
    <t>MAURISU SELATAN</t>
  </si>
  <si>
    <t>MAURISU TENGAH</t>
  </si>
  <si>
    <t>NAIOLA TIMUR</t>
  </si>
  <si>
    <t>152</t>
  </si>
  <si>
    <t>BIKOMI TENGAH</t>
  </si>
  <si>
    <t>BUK</t>
  </si>
  <si>
    <t>OENENU</t>
  </si>
  <si>
    <t>NIMASI</t>
  </si>
  <si>
    <t>OELBONAK</t>
  </si>
  <si>
    <t>KUENAK</t>
  </si>
  <si>
    <t>OENINO</t>
  </si>
  <si>
    <t>OENENU UTARA</t>
  </si>
  <si>
    <t>OENENU SELATAN</t>
  </si>
  <si>
    <t>SONO</t>
  </si>
  <si>
    <t>162</t>
  </si>
  <si>
    <t>BIKOMI NILULAT</t>
  </si>
  <si>
    <t>INBATE</t>
  </si>
  <si>
    <t>SUNKAEN</t>
  </si>
  <si>
    <t>NAINABAN</t>
  </si>
  <si>
    <t>HAUMENI ANA</t>
  </si>
  <si>
    <t>NILULAT</t>
  </si>
  <si>
    <t>TUBU</t>
  </si>
  <si>
    <t>172</t>
  </si>
  <si>
    <t>BIKOMI UTARA</t>
  </si>
  <si>
    <t>FAENAKE</t>
  </si>
  <si>
    <t>BANAIN A</t>
  </si>
  <si>
    <t>BANAIN B</t>
  </si>
  <si>
    <t>BANAIN C</t>
  </si>
  <si>
    <t>SAINONI</t>
  </si>
  <si>
    <t>TES</t>
  </si>
  <si>
    <t>NAPAN</t>
  </si>
  <si>
    <t>HAUMENI</t>
  </si>
  <si>
    <t>BAAS</t>
  </si>
  <si>
    <t>182</t>
  </si>
  <si>
    <t>NAIBENU</t>
  </si>
  <si>
    <t>MANAMAS</t>
  </si>
  <si>
    <t>BENUS</t>
  </si>
  <si>
    <t>BAKITOLAS</t>
  </si>
  <si>
    <t>SUNSEA</t>
  </si>
  <si>
    <t>192</t>
  </si>
  <si>
    <t>INSANA FAFINESU</t>
  </si>
  <si>
    <t>FAFINESU A</t>
  </si>
  <si>
    <t>FAFINESU B</t>
  </si>
  <si>
    <t>FAFINESU C</t>
  </si>
  <si>
    <t>OENAIN</t>
  </si>
  <si>
    <t>BAUNUAN</t>
  </si>
  <si>
    <t>FAFINESU</t>
  </si>
  <si>
    <t>202</t>
  </si>
  <si>
    <t>INSANA BARAT</t>
  </si>
  <si>
    <t>SUBUN</t>
  </si>
  <si>
    <t>USAPINONOT</t>
  </si>
  <si>
    <t>LAPEOM</t>
  </si>
  <si>
    <t>LETNEO</t>
  </si>
  <si>
    <t>BANNAE</t>
  </si>
  <si>
    <t>ATMEN</t>
  </si>
  <si>
    <t>LETNEO SELATAN</t>
  </si>
  <si>
    <t>OABIKASE</t>
  </si>
  <si>
    <t>NIFUNENAS</t>
  </si>
  <si>
    <t>SUBUN BESTOBE</t>
  </si>
  <si>
    <t>SUBUN TUALELE</t>
  </si>
  <si>
    <t>212</t>
  </si>
  <si>
    <t>INSANA TENGAH</t>
  </si>
  <si>
    <t>LANAUS</t>
  </si>
  <si>
    <t>LETMAFO</t>
  </si>
  <si>
    <t>TAINSALA</t>
  </si>
  <si>
    <t>SONE</t>
  </si>
  <si>
    <t>LETMAFO TIMUR</t>
  </si>
  <si>
    <t>OEHALO</t>
  </si>
  <si>
    <t>222</t>
  </si>
  <si>
    <t>BIBOKI TAN PAH</t>
  </si>
  <si>
    <t>TEBA</t>
  </si>
  <si>
    <t>OERINBESI</t>
  </si>
  <si>
    <t>OEKOPA</t>
  </si>
  <si>
    <t>T'EBA TIMUR</t>
  </si>
  <si>
    <t>232</t>
  </si>
  <si>
    <t>BIBOKI MOENLEU</t>
  </si>
  <si>
    <t>TUNBES</t>
  </si>
  <si>
    <t>LUNIUP</t>
  </si>
  <si>
    <t>MATABESI</t>
  </si>
  <si>
    <t>OEPUAH</t>
  </si>
  <si>
    <t>KAUBELE</t>
  </si>
  <si>
    <t>OEPUAH UTARA</t>
  </si>
  <si>
    <t>OEPUAH SELATAN</t>
  </si>
  <si>
    <t>242</t>
  </si>
  <si>
    <t>BIBOKI FEOTLEU</t>
  </si>
  <si>
    <t>NAKU</t>
  </si>
  <si>
    <t>BIRUNATUN</t>
  </si>
  <si>
    <t>MAKUN</t>
  </si>
  <si>
    <t>MANUMEAN</t>
  </si>
  <si>
    <t>KULUAN</t>
  </si>
  <si>
    <t>(03) Kab. Timor Tengah Utara</t>
  </si>
  <si>
    <t>JUMLAH ALOKASI DANA DESA KAB. TTU :</t>
  </si>
  <si>
    <t>43.016.882.000</t>
  </si>
  <si>
    <t>KEC. MIOMAFFO TIMUR</t>
  </si>
  <si>
    <t>KEC. MIOMAFFO BARAT</t>
  </si>
  <si>
    <t>III</t>
  </si>
  <si>
    <t>KEC. BIBOKI SELATAN</t>
  </si>
  <si>
    <t>IV</t>
  </si>
  <si>
    <t>KEC. NOEMUTI</t>
  </si>
  <si>
    <t>V</t>
  </si>
  <si>
    <t>KEC. BIBOKI UTARA</t>
  </si>
  <si>
    <t>VI</t>
  </si>
  <si>
    <t>KEC. BIBOKI ANLEU</t>
  </si>
  <si>
    <t>VII</t>
  </si>
  <si>
    <t xml:space="preserve">KEC. INSANA </t>
  </si>
  <si>
    <t>VIII</t>
  </si>
  <si>
    <t>KEC. INSANA UTARA</t>
  </si>
  <si>
    <t>IX</t>
  </si>
  <si>
    <t>X</t>
  </si>
  <si>
    <t>KEC. MIOMAFFO TENGAH</t>
  </si>
  <si>
    <t>XI</t>
  </si>
  <si>
    <t>KEC. MUSI</t>
  </si>
  <si>
    <t>XII</t>
  </si>
  <si>
    <t>KEC. MUTIS</t>
  </si>
  <si>
    <t>XIII</t>
  </si>
  <si>
    <t>KEC. BIKOMI SELATAN</t>
  </si>
  <si>
    <t>XIV</t>
  </si>
  <si>
    <t>KEC. BIKOMI TENGAH</t>
  </si>
  <si>
    <t>XV</t>
  </si>
  <si>
    <t>KEC. BIKOMI NILULAT</t>
  </si>
  <si>
    <t>XVI</t>
  </si>
  <si>
    <t>KEC. BIKOMI UTARA</t>
  </si>
  <si>
    <t>XVII</t>
  </si>
  <si>
    <t>KEC. NAIBENU</t>
  </si>
  <si>
    <t>XVIII</t>
  </si>
  <si>
    <t>KEC. INSANA FAFINESU</t>
  </si>
  <si>
    <t>BANUAN</t>
  </si>
  <si>
    <t>XIX</t>
  </si>
  <si>
    <t>KEC. INSANA BARAT</t>
  </si>
  <si>
    <t>XXI</t>
  </si>
  <si>
    <t>KEC. INSANA TENGAH</t>
  </si>
  <si>
    <t>XXII</t>
  </si>
  <si>
    <t>KEC. BIBOKI TANPAH</t>
  </si>
  <si>
    <t>XXIII</t>
  </si>
  <si>
    <t>KEC. BIBOKI MOENLEU</t>
  </si>
  <si>
    <t>XX</t>
  </si>
  <si>
    <t>KEC. BIBOKI FEOTLEU</t>
  </si>
  <si>
    <t>PROVINSI NUSA TENGGARA TIMUR</t>
  </si>
  <si>
    <t>KABUPATEN TIMOR TENGAH UTARA</t>
  </si>
  <si>
    <t>KEC. NOEMUTI TIMUR</t>
  </si>
  <si>
    <t>LAMPIRAN I</t>
  </si>
  <si>
    <t>Ditetapkan di Kefamenanu</t>
  </si>
  <si>
    <t>BUPATI TIMOR TENGAH UTARA,</t>
  </si>
  <si>
    <t>rendah</t>
  </si>
  <si>
    <t>tertinggi</t>
  </si>
  <si>
    <t>RAYMUNDUS SAU FERNANDES</t>
  </si>
  <si>
    <t>RINCIAN BESARAN DANA DESA PERDESA TAHUN ANGGARAN 2016</t>
  </si>
  <si>
    <t>pada tanggal  14 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</si>
</sst>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* #,##0.00_);_(* \(#,##0.00\);_(* &quot;-&quot;_);_(@_)"/>
    <numFmt numFmtId="167" formatCode="_(* #,##0.0000_);_(* \(#,##0.0000\);_(* &quot;-&quot;_);_(@_)"/>
    <numFmt numFmtId="168" formatCode="_(* #,##0.000_);_(* \(#,##0.000\);_(* &quot;-&quot;_);_(@_)"/>
    <numFmt numFmtId="169" formatCode="_(* #,##0.0_);_(* \(#,##0.0\);_(* &quot;-&quot;_);_(@_)"/>
    <numFmt numFmtId="170" formatCode="0.0000%"/>
    <numFmt numFmtId="171" formatCode="_(* #,##0.000_);_(* \(#,##0.000\);_(* &quot;-&quot;??_);_(@_)"/>
  </numFmts>
  <fonts count="2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Calibri"/>
      <family val="2"/>
      <charset val="1"/>
      <scheme val="minor"/>
    </font>
    <font>
      <i/>
      <sz val="9"/>
      <color theme="1"/>
      <name val="Calibri"/>
      <family val="2"/>
      <charset val="1"/>
      <scheme val="minor"/>
    </font>
    <font>
      <b/>
      <i/>
      <sz val="9"/>
      <color theme="1"/>
      <name val="Calibri"/>
      <family val="2"/>
      <charset val="1"/>
      <scheme val="minor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charset val="1"/>
      <scheme val="minor"/>
    </font>
    <font>
      <b/>
      <sz val="9"/>
      <name val="Calibri"/>
      <family val="2"/>
      <charset val="1"/>
      <scheme val="minor"/>
    </font>
    <font>
      <sz val="12"/>
      <color theme="1"/>
      <name val="Bookman Old Style"/>
      <family val="1"/>
    </font>
    <font>
      <b/>
      <sz val="9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indent="1"/>
    </xf>
    <xf numFmtId="41" fontId="0" fillId="0" borderId="14" xfId="1" applyFont="1" applyFill="1" applyBorder="1"/>
    <xf numFmtId="164" fontId="0" fillId="0" borderId="14" xfId="2" applyNumberFormat="1" applyFont="1" applyFill="1" applyBorder="1"/>
    <xf numFmtId="164" fontId="0" fillId="0" borderId="14" xfId="0" applyNumberFormat="1" applyFill="1" applyBorder="1"/>
    <xf numFmtId="2" fontId="0" fillId="0" borderId="14" xfId="0" applyNumberFormat="1" applyFill="1" applyBorder="1"/>
    <xf numFmtId="165" fontId="0" fillId="0" borderId="14" xfId="0" applyNumberFormat="1" applyFill="1" applyBorder="1"/>
    <xf numFmtId="10" fontId="0" fillId="0" borderId="14" xfId="2" applyNumberFormat="1" applyFont="1" applyFill="1" applyBorder="1"/>
    <xf numFmtId="10" fontId="0" fillId="0" borderId="14" xfId="0" applyNumberFormat="1" applyFill="1" applyBorder="1"/>
    <xf numFmtId="41" fontId="0" fillId="0" borderId="0" xfId="1" applyFont="1"/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indent="1"/>
    </xf>
    <xf numFmtId="41" fontId="4" fillId="0" borderId="14" xfId="1" applyFont="1" applyFill="1" applyBorder="1" applyAlignment="1">
      <alignment horizontal="left" indent="1"/>
    </xf>
    <xf numFmtId="166" fontId="0" fillId="0" borderId="14" xfId="1" applyNumberFormat="1" applyFont="1" applyFill="1" applyBorder="1"/>
    <xf numFmtId="167" fontId="0" fillId="0" borderId="14" xfId="1" applyNumberFormat="1" applyFont="1" applyFill="1" applyBorder="1"/>
    <xf numFmtId="41" fontId="4" fillId="0" borderId="14" xfId="0" applyNumberFormat="1" applyFont="1" applyFill="1" applyBorder="1" applyAlignment="1">
      <alignment horizontal="left" indent="1"/>
    </xf>
    <xf numFmtId="0" fontId="0" fillId="0" borderId="15" xfId="0" applyBorder="1"/>
    <xf numFmtId="0" fontId="0" fillId="0" borderId="3" xfId="0" applyBorder="1"/>
    <xf numFmtId="41" fontId="2" fillId="0" borderId="17" xfId="1" applyFont="1" applyBorder="1" applyAlignment="1">
      <alignment horizontal="center" vertical="center"/>
    </xf>
    <xf numFmtId="41" fontId="2" fillId="0" borderId="17" xfId="1" applyFont="1" applyBorder="1"/>
    <xf numFmtId="166" fontId="2" fillId="0" borderId="17" xfId="1" applyNumberFormat="1" applyFont="1" applyBorder="1"/>
    <xf numFmtId="169" fontId="0" fillId="0" borderId="14" xfId="1" applyNumberFormat="1" applyFont="1" applyFill="1" applyBorder="1"/>
    <xf numFmtId="168" fontId="0" fillId="0" borderId="14" xfId="1" applyNumberFormat="1" applyFont="1" applyFill="1" applyBorder="1"/>
    <xf numFmtId="0" fontId="6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9" fontId="0" fillId="0" borderId="2" xfId="2" applyFont="1" applyBorder="1"/>
    <xf numFmtId="41" fontId="0" fillId="0" borderId="2" xfId="1" applyFont="1" applyBorder="1" applyAlignment="1">
      <alignment horizontal="right"/>
    </xf>
    <xf numFmtId="0" fontId="6" fillId="2" borderId="1" xfId="0" quotePrefix="1" applyFont="1" applyFill="1" applyBorder="1" applyAlignment="1">
      <alignment horizontal="center"/>
    </xf>
    <xf numFmtId="0" fontId="6" fillId="2" borderId="2" xfId="0" quotePrefix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9" fontId="0" fillId="0" borderId="2" xfId="2" quotePrefix="1" applyFont="1" applyBorder="1"/>
    <xf numFmtId="166" fontId="0" fillId="0" borderId="2" xfId="0" applyNumberFormat="1" applyBorder="1"/>
    <xf numFmtId="41" fontId="0" fillId="0" borderId="14" xfId="1" applyNumberFormat="1" applyFont="1" applyFill="1" applyBorder="1"/>
    <xf numFmtId="41" fontId="0" fillId="0" borderId="14" xfId="0" applyNumberFormat="1" applyFill="1" applyBorder="1"/>
    <xf numFmtId="41" fontId="2" fillId="0" borderId="17" xfId="1" applyNumberFormat="1" applyFont="1" applyBorder="1"/>
    <xf numFmtId="41" fontId="4" fillId="0" borderId="2" xfId="1" quotePrefix="1" applyFont="1" applyBorder="1" applyAlignment="1">
      <alignment horizontal="left"/>
    </xf>
    <xf numFmtId="41" fontId="0" fillId="0" borderId="2" xfId="1" quotePrefix="1" applyFont="1" applyBorder="1" applyAlignment="1">
      <alignment horizontal="left"/>
    </xf>
    <xf numFmtId="0" fontId="2" fillId="0" borderId="0" xfId="0" applyFont="1"/>
    <xf numFmtId="0" fontId="2" fillId="0" borderId="0" xfId="0" quotePrefix="1" applyFont="1"/>
    <xf numFmtId="0" fontId="2" fillId="0" borderId="18" xfId="0" applyFont="1" applyBorder="1" applyAlignment="1">
      <alignment horizontal="center"/>
    </xf>
    <xf numFmtId="0" fontId="10" fillId="0" borderId="19" xfId="0" applyFont="1" applyFill="1" applyBorder="1" applyAlignment="1" applyProtection="1">
      <alignment vertical="center" wrapText="1"/>
    </xf>
    <xf numFmtId="0" fontId="10" fillId="0" borderId="19" xfId="0" applyFont="1" applyFill="1" applyBorder="1" applyAlignment="1" applyProtection="1">
      <alignment horizontal="right" vertical="center" wrapText="1"/>
    </xf>
    <xf numFmtId="2" fontId="10" fillId="0" borderId="19" xfId="0" applyNumberFormat="1" applyFont="1" applyFill="1" applyBorder="1" applyAlignment="1" applyProtection="1">
      <alignment horizontal="right" vertical="center" wrapText="1"/>
    </xf>
    <xf numFmtId="0" fontId="0" fillId="0" borderId="19" xfId="0" applyFont="1" applyFill="1" applyBorder="1" applyAlignment="1" applyProtection="1">
      <alignment vertical="center" wrapText="1"/>
    </xf>
    <xf numFmtId="0" fontId="12" fillId="2" borderId="2" xfId="0" quotePrefix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0" borderId="2" xfId="0" applyFont="1" applyBorder="1"/>
    <xf numFmtId="41" fontId="7" fillId="0" borderId="2" xfId="1" quotePrefix="1" applyFont="1" applyBorder="1" applyAlignment="1">
      <alignment horizontal="left"/>
    </xf>
    <xf numFmtId="9" fontId="7" fillId="0" borderId="2" xfId="2" quotePrefix="1" applyFont="1" applyBorder="1"/>
    <xf numFmtId="9" fontId="7" fillId="0" borderId="2" xfId="2" applyFont="1" applyBorder="1"/>
    <xf numFmtId="0" fontId="11" fillId="2" borderId="2" xfId="0" applyFont="1" applyFill="1" applyBorder="1" applyAlignment="1">
      <alignment horizontal="center" vertical="center" wrapText="1"/>
    </xf>
    <xf numFmtId="0" fontId="13" fillId="2" borderId="2" xfId="0" quotePrefix="1" applyFont="1" applyFill="1" applyBorder="1" applyAlignment="1">
      <alignment horizontal="center"/>
    </xf>
    <xf numFmtId="0" fontId="12" fillId="0" borderId="2" xfId="0" applyFont="1" applyBorder="1"/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indent="1"/>
    </xf>
    <xf numFmtId="41" fontId="7" fillId="0" borderId="2" xfId="1" applyFont="1" applyFill="1" applyBorder="1"/>
    <xf numFmtId="164" fontId="7" fillId="0" borderId="2" xfId="2" applyNumberFormat="1" applyFont="1" applyFill="1" applyBorder="1"/>
    <xf numFmtId="164" fontId="7" fillId="0" borderId="2" xfId="0" applyNumberFormat="1" applyFont="1" applyFill="1" applyBorder="1"/>
    <xf numFmtId="2" fontId="7" fillId="0" borderId="2" xfId="0" applyNumberFormat="1" applyFont="1" applyFill="1" applyBorder="1"/>
    <xf numFmtId="165" fontId="7" fillId="0" borderId="2" xfId="0" applyNumberFormat="1" applyFont="1" applyFill="1" applyBorder="1"/>
    <xf numFmtId="10" fontId="7" fillId="0" borderId="2" xfId="2" applyNumberFormat="1" applyFont="1" applyFill="1" applyBorder="1"/>
    <xf numFmtId="10" fontId="7" fillId="0" borderId="2" xfId="0" applyNumberFormat="1" applyFont="1" applyFill="1" applyBorder="1"/>
    <xf numFmtId="10" fontId="11" fillId="0" borderId="2" xfId="0" applyNumberFormat="1" applyFont="1" applyFill="1" applyBorder="1"/>
    <xf numFmtId="165" fontId="11" fillId="0" borderId="2" xfId="0" applyNumberFormat="1" applyFont="1" applyFill="1" applyBorder="1"/>
    <xf numFmtId="41" fontId="7" fillId="0" borderId="2" xfId="1" applyFont="1" applyBorder="1"/>
    <xf numFmtId="0" fontId="14" fillId="0" borderId="2" xfId="0" applyFont="1" applyFill="1" applyBorder="1" applyAlignment="1" applyProtection="1">
      <alignment vertical="center" wrapText="1"/>
    </xf>
    <xf numFmtId="4" fontId="11" fillId="0" borderId="2" xfId="0" applyNumberFormat="1" applyFont="1" applyFill="1" applyBorder="1" applyAlignment="1">
      <alignment horizontal="left" indent="1"/>
    </xf>
    <xf numFmtId="0" fontId="14" fillId="0" borderId="2" xfId="0" applyFont="1" applyFill="1" applyBorder="1" applyAlignment="1" applyProtection="1">
      <alignment horizontal="right" vertical="center" wrapText="1"/>
    </xf>
    <xf numFmtId="170" fontId="7" fillId="0" borderId="2" xfId="2" applyNumberFormat="1" applyFont="1" applyFill="1" applyBorder="1"/>
    <xf numFmtId="170" fontId="7" fillId="0" borderId="2" xfId="0" applyNumberFormat="1" applyFont="1" applyFill="1" applyBorder="1"/>
    <xf numFmtId="2" fontId="14" fillId="0" borderId="2" xfId="0" applyNumberFormat="1" applyFont="1" applyFill="1" applyBorder="1" applyAlignment="1" applyProtection="1">
      <alignment horizontal="right" vertical="center" wrapText="1"/>
    </xf>
    <xf numFmtId="170" fontId="7" fillId="0" borderId="2" xfId="0" applyNumberFormat="1" applyFont="1" applyBorder="1"/>
    <xf numFmtId="165" fontId="11" fillId="0" borderId="2" xfId="3" applyNumberFormat="1" applyFont="1" applyFill="1" applyBorder="1"/>
    <xf numFmtId="171" fontId="11" fillId="0" borderId="2" xfId="0" applyNumberFormat="1" applyFont="1" applyFill="1" applyBorder="1"/>
    <xf numFmtId="0" fontId="15" fillId="0" borderId="2" xfId="0" applyFont="1" applyFill="1" applyBorder="1" applyAlignment="1" applyProtection="1">
      <alignment vertical="center" wrapText="1"/>
    </xf>
    <xf numFmtId="41" fontId="11" fillId="0" borderId="2" xfId="1" applyFont="1" applyBorder="1" applyAlignment="1">
      <alignment horizontal="center" vertical="center"/>
    </xf>
    <xf numFmtId="10" fontId="11" fillId="0" borderId="2" xfId="1" applyNumberFormat="1" applyFont="1" applyBorder="1" applyAlignment="1">
      <alignment horizontal="center" vertical="center"/>
    </xf>
    <xf numFmtId="10" fontId="11" fillId="0" borderId="2" xfId="3" applyNumberFormat="1" applyFont="1" applyFill="1" applyBorder="1"/>
    <xf numFmtId="41" fontId="11" fillId="0" borderId="2" xfId="1" applyFont="1" applyBorder="1"/>
    <xf numFmtId="10" fontId="11" fillId="0" borderId="2" xfId="1" applyNumberFormat="1" applyFont="1" applyBorder="1"/>
    <xf numFmtId="41" fontId="11" fillId="0" borderId="2" xfId="1" applyNumberFormat="1" applyFont="1" applyBorder="1"/>
    <xf numFmtId="9" fontId="11" fillId="0" borderId="2" xfId="1" applyNumberFormat="1" applyFont="1" applyBorder="1"/>
    <xf numFmtId="0" fontId="11" fillId="0" borderId="2" xfId="0" applyFont="1" applyBorder="1"/>
    <xf numFmtId="0" fontId="12" fillId="0" borderId="2" xfId="0" quotePrefix="1" applyFont="1" applyBorder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14" fillId="3" borderId="2" xfId="0" applyFont="1" applyFill="1" applyBorder="1" applyAlignment="1" applyProtection="1">
      <alignment vertical="center" wrapText="1"/>
    </xf>
    <xf numFmtId="0" fontId="14" fillId="3" borderId="2" xfId="0" applyFont="1" applyFill="1" applyBorder="1" applyAlignment="1" applyProtection="1">
      <alignment horizontal="right" vertical="center" wrapText="1"/>
    </xf>
    <xf numFmtId="170" fontId="7" fillId="3" borderId="2" xfId="2" applyNumberFormat="1" applyFont="1" applyFill="1" applyBorder="1"/>
    <xf numFmtId="170" fontId="7" fillId="3" borderId="2" xfId="0" applyNumberFormat="1" applyFont="1" applyFill="1" applyBorder="1"/>
    <xf numFmtId="2" fontId="14" fillId="3" borderId="2" xfId="0" applyNumberFormat="1" applyFont="1" applyFill="1" applyBorder="1" applyAlignment="1" applyProtection="1">
      <alignment horizontal="right" vertical="center" wrapText="1"/>
    </xf>
    <xf numFmtId="10" fontId="7" fillId="3" borderId="2" xfId="0" applyNumberFormat="1" applyFont="1" applyFill="1" applyBorder="1"/>
    <xf numFmtId="165" fontId="11" fillId="3" borderId="2" xfId="3" applyNumberFormat="1" applyFont="1" applyFill="1" applyBorder="1"/>
    <xf numFmtId="171" fontId="11" fillId="3" borderId="2" xfId="0" applyNumberFormat="1" applyFont="1" applyFill="1" applyBorder="1"/>
    <xf numFmtId="41" fontId="7" fillId="3" borderId="2" xfId="1" applyFont="1" applyFill="1" applyBorder="1"/>
    <xf numFmtId="0" fontId="7" fillId="3" borderId="2" xfId="0" applyFont="1" applyFill="1" applyBorder="1"/>
    <xf numFmtId="0" fontId="7" fillId="0" borderId="3" xfId="0" applyFont="1" applyBorder="1"/>
    <xf numFmtId="0" fontId="11" fillId="0" borderId="3" xfId="0" applyFont="1" applyBorder="1"/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11" fillId="0" borderId="11" xfId="0" applyFont="1" applyBorder="1"/>
    <xf numFmtId="0" fontId="7" fillId="0" borderId="6" xfId="0" applyFont="1" applyBorder="1"/>
    <xf numFmtId="0" fontId="11" fillId="0" borderId="6" xfId="0" applyFont="1" applyBorder="1"/>
    <xf numFmtId="0" fontId="11" fillId="0" borderId="4" xfId="0" applyFont="1" applyBorder="1"/>
    <xf numFmtId="0" fontId="7" fillId="0" borderId="0" xfId="0" applyFont="1" applyBorder="1"/>
    <xf numFmtId="0" fontId="11" fillId="0" borderId="0" xfId="0" applyFont="1" applyBorder="1"/>
    <xf numFmtId="0" fontId="11" fillId="0" borderId="7" xfId="0" applyFont="1" applyBorder="1"/>
    <xf numFmtId="0" fontId="7" fillId="0" borderId="21" xfId="0" applyFont="1" applyBorder="1"/>
    <xf numFmtId="0" fontId="11" fillId="0" borderId="21" xfId="0" applyFont="1" applyBorder="1"/>
    <xf numFmtId="0" fontId="11" fillId="0" borderId="12" xfId="0" applyFont="1" applyBorder="1"/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7" fillId="0" borderId="2" xfId="1" quotePrefix="1" applyNumberFormat="1" applyFont="1" applyBorder="1" applyAlignment="1">
      <alignment horizontal="right" vertical="center"/>
    </xf>
    <xf numFmtId="171" fontId="19" fillId="0" borderId="2" xfId="0" applyNumberFormat="1" applyFont="1" applyFill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9" fontId="7" fillId="0" borderId="0" xfId="2" applyFont="1" applyBorder="1"/>
    <xf numFmtId="166" fontId="7" fillId="0" borderId="0" xfId="0" applyNumberFormat="1" applyFont="1" applyBorder="1"/>
    <xf numFmtId="9" fontId="7" fillId="0" borderId="0" xfId="2" quotePrefix="1" applyFont="1" applyBorder="1"/>
    <xf numFmtId="41" fontId="7" fillId="0" borderId="0" xfId="1" applyFont="1" applyBorder="1" applyAlignment="1">
      <alignment horizontal="right"/>
    </xf>
    <xf numFmtId="0" fontId="20" fillId="0" borderId="0" xfId="0" applyFont="1" applyBorder="1"/>
    <xf numFmtId="0" fontId="21" fillId="0" borderId="0" xfId="0" applyFont="1" applyBorder="1"/>
    <xf numFmtId="0" fontId="7" fillId="0" borderId="22" xfId="0" applyFont="1" applyBorder="1"/>
    <xf numFmtId="0" fontId="7" fillId="0" borderId="20" xfId="0" applyFont="1" applyBorder="1"/>
    <xf numFmtId="0" fontId="9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">
    <cellStyle name="Comma" xfId="3" builtinId="3"/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25</xdr:row>
      <xdr:rowOff>19049</xdr:rowOff>
    </xdr:from>
    <xdr:to>
      <xdr:col>21</xdr:col>
      <xdr:colOff>914400</xdr:colOff>
      <xdr:row>80</xdr:row>
      <xdr:rowOff>95250</xdr:rowOff>
    </xdr:to>
    <xdr:sp macro="" textlink="">
      <xdr:nvSpPr>
        <xdr:cNvPr id="2" name="TextBox 1"/>
        <xdr:cNvSpPr txBox="1"/>
      </xdr:nvSpPr>
      <xdr:spPr>
        <a:xfrm>
          <a:off x="304800" y="5324474"/>
          <a:ext cx="16163925" cy="105537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Perhitungan Dana Desa per-Desa oleh Pemerintah Kabupaten/Kota Dilakukan dengan 2 (dua) tahap.</a:t>
          </a:r>
        </a:p>
        <a:p>
          <a:endParaRPr lang="id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id-ID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I.  Tahap I</a:t>
          </a:r>
        </a:p>
        <a:p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Pada Tahap ini, Kabupaten/Kota menghitung Bagian Alokasi Dasar Dana Desa untuk setiap desa dengan rumus sebagai berikut :</a:t>
          </a:r>
        </a:p>
        <a:p>
          <a:endParaRPr lang="id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d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d-ID" sz="1100" b="1" i="0">
              <a:solidFill>
                <a:schemeClr val="dk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𝑨𝒍𝒐𝒌𝒂𝒔𝒊 𝑫𝒂𝒔𝒂𝒓=  (𝟗𝟎% 𝒙 𝑷𝒂𝒈𝒖 𝑫𝒂𝒏𝒂 𝑫𝒆𝒔𝒂 𝑲𝒂𝒃𝒖𝒑𝒂𝒕𝒆𝒏/𝒌𝒐𝒕𝒂)/(𝑱𝒖𝒎𝒍𝒂𝒉 𝑫𝒆𝒔𝒂 𝑫𝒊 𝑲𝒂𝒃−𝑲𝒐𝒕𝒂 𝒚𝒂𝒏𝒈 𝒃𝒆𝒓𝒔𝒂𝒏𝒈𝒌𝒖𝒕𝒂𝒏 )</a:t>
          </a:r>
          <a:endParaRPr lang="id-ID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d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d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id-ID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II. Tahap II</a:t>
          </a:r>
        </a:p>
        <a:p>
          <a:pPr lvl="0"/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Pada Tahap ini, Kabupaten Kota menghitung Bagian Formula Dana Desa untuk setiap Desa dengan rumus sebagai berikut :</a:t>
          </a:r>
        </a:p>
        <a:p>
          <a:pPr lvl="0"/>
          <a:endParaRPr/>
        </a:p>
        <a:p>
          <a:pPr lvl="0"/>
          <a:r>
            <a:rPr lang="id-ID" sz="12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Bagian Formula  =10% x</a:t>
          </a:r>
          <a:r>
            <a:rPr lang="id-ID" sz="12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Pagu Dana Desa Kabupaten/Kota </a:t>
          </a:r>
          <a:r>
            <a:rPr lang="id-ID" sz="12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{(25% x Bobot Jumlah Penduduk) + (35% x Bobot Jumlah Penduduk Miskin) + (10% x Bobot Luas Wilayah) + (30% x Bobot Indeks Kesulitan Geografis)}</a:t>
          </a:r>
        </a:p>
        <a:p>
          <a:pPr lvl="0"/>
          <a:endParaRPr/>
        </a:p>
        <a:p>
          <a:pPr lvl="0"/>
          <a:r>
            <a:rPr lang="id-ID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Dimana untuk menghitung masing-masing bobot adalah sebagai berikut :</a:t>
          </a:r>
        </a:p>
        <a:p>
          <a:pPr lvl="0"/>
          <a:endParaRPr lang="id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id-ID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 Bobot Jumlah Penduduk (JP)</a:t>
          </a:r>
        </a:p>
        <a:p>
          <a:pPr lvl="0"/>
          <a:endParaRPr lang="id-ID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id-ID" sz="1000" b="1" i="0">
              <a:solidFill>
                <a:schemeClr val="dk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𝑰𝒏𝒅𝒆𝒌𝒔 𝑱𝑷=  (𝑱𝑷 𝑫𝒆𝒔𝒂 𝑿)/(𝑹𝒂𝒕𝒂−𝒓𝒂𝒕𝒂 𝑱𝑷 𝑫𝒆𝒔𝒂 𝑫𝒊 𝑲𝒂𝒃−𝑲𝒐𝒕𝒂 𝒚𝒂𝒏𝒈 𝒃𝒆𝒓𝒔𝒂𝒏𝒈𝒌𝒖𝒕𝒂𝒏 )</a:t>
          </a:r>
          <a:endParaRPr lang="id-ID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id-ID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id-ID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id-ID" sz="1000" b="1" i="0">
              <a:solidFill>
                <a:schemeClr val="dk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𝑷𝒓𝒐𝒑𝒐𝒓𝒔𝒊 𝑰𝒏𝒅𝒆𝒌𝒔 𝑱𝑷=  (𝑰𝒏𝒅𝒆𝒌𝒔 𝑱𝑷)/(𝑱𝒖𝒎𝒍𝒂𝒉 𝑰𝒏𝒅𝒆𝒌𝒔 𝑱𝑷 𝑫𝒆𝒔𝒂 𝑫𝒊 𝑲𝒂𝒃−𝑲𝒐𝒕𝒂 𝒚𝒂𝒏𝒈 𝒃𝒆𝒓𝒔𝒂𝒏𝒈𝒌𝒖𝒕𝒂𝒏)</a:t>
          </a:r>
          <a:endParaRPr lang="id-ID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id-ID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id-ID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id-ID" sz="1100" b="1" i="0">
              <a:solidFill>
                <a:schemeClr val="dk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𝑩𝒐𝒃𝒐𝒕= 𝟐𝟓% 𝒙 𝑷𝒓𝒐𝒑𝒐𝒓𝒔𝒊 𝒊𝒏𝒅𝒆𝒌𝒔 𝑱𝑷</a:t>
          </a:r>
          <a:endParaRPr lang="id-ID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id-ID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id-ID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d-ID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B. Bobot Jumlah Penduduk Miskin (JPM)</a:t>
          </a:r>
          <a:endParaRPr lang="id-ID" sz="1000">
            <a:effectLst/>
          </a:endParaRPr>
        </a:p>
        <a:p>
          <a:r>
            <a:rPr lang="id-ID" sz="1100" b="1" i="0">
              <a:solidFill>
                <a:schemeClr val="dk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𝑰𝒏𝒅𝒆𝒌𝒔 𝑱𝑷𝑴=  (𝑱𝑷𝑴 𝑫𝒆𝒔𝒂 𝑿)/(𝑹𝒂𝒕𝒂−𝒓𝒂𝒕𝒂 𝑱𝑷𝑴 𝑫𝒆𝒔𝒂 𝑫𝒊 𝑲𝒂𝒃−𝑲𝒐𝒕𝒂 𝒚𝒂𝒏𝒈 𝒃𝒆𝒓𝒔𝒂𝒏𝒈𝒌𝒖𝒕𝒂𝒏 )</a:t>
          </a:r>
          <a:endParaRPr lang="id-ID" sz="1000">
            <a:effectLst/>
          </a:endParaRPr>
        </a:p>
        <a:p>
          <a:endParaRPr lang="id-ID" sz="1000">
            <a:effectLst/>
          </a:endParaRPr>
        </a:p>
        <a:p>
          <a:endParaRPr lang="id-ID" sz="1000">
            <a:effectLst/>
          </a:endParaRPr>
        </a:p>
        <a:p>
          <a:r>
            <a:rPr lang="id-ID" sz="1100" b="1" i="0">
              <a:solidFill>
                <a:schemeClr val="dk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𝑷𝒓𝒐𝒑𝒐𝒓𝒔𝒊 𝒊𝒏𝒅𝒆𝒌𝒔 𝑱𝑷𝑴=  (𝑰𝒏𝒅𝒆𝒌𝒔 𝑱𝑷𝑴)/(𝑱𝒖𝒎𝒍𝒂𝒉 𝑰𝒏𝒅𝒆𝒌𝒔 𝑱𝑷𝑴 𝑫𝒆𝒔𝒂 𝑫𝒊 𝑲𝒂𝒃−𝑲𝒐𝒕𝒂 𝒚𝒂𝒏𝒈 𝒃𝒆𝒓𝒔𝒂𝒏𝒈𝒌𝒖𝒕𝒂𝒏)</a:t>
          </a:r>
          <a:endParaRPr lang="id-ID" sz="1000">
            <a:effectLst/>
          </a:endParaRPr>
        </a:p>
        <a:p>
          <a:endParaRPr lang="id-ID" sz="1000">
            <a:effectLst/>
          </a:endParaRPr>
        </a:p>
        <a:p>
          <a:endParaRPr lang="id-ID" sz="1000">
            <a:effectLst/>
          </a:endParaRPr>
        </a:p>
        <a:p>
          <a:r>
            <a:rPr lang="id-ID" sz="1100" b="1" i="0">
              <a:solidFill>
                <a:schemeClr val="dk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𝑩𝒐𝒃𝒐𝒕=𝟑𝟓% 𝒙 𝑷𝒓𝒐𝒑𝒐𝒓𝒔𝒊 𝒊𝒏𝒅𝒆𝒌𝒔 𝑱𝑷𝑴</a:t>
          </a:r>
          <a:endParaRPr lang="id-ID" sz="1000">
            <a:effectLst/>
          </a:endParaRPr>
        </a:p>
        <a:p>
          <a:endParaRPr lang="id-ID" sz="1000">
            <a:effectLst/>
          </a:endParaRPr>
        </a:p>
        <a:p>
          <a:r>
            <a:rPr lang="id-ID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C. Bobot Luas Wilayah(LW)</a:t>
          </a:r>
        </a:p>
        <a:p>
          <a:endParaRPr lang="id-ID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d-ID" sz="1000">
            <a:effectLst/>
          </a:endParaRPr>
        </a:p>
        <a:p>
          <a:r>
            <a:rPr lang="id-ID" sz="1100" b="1" i="0">
              <a:solidFill>
                <a:schemeClr val="dk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𝑰𝒏𝒅𝒆𝒌𝒔 𝑳𝑾=  (𝑳𝑾 𝑫𝒆𝒔𝒂 𝑿)/(𝑹𝒂𝒕𝒂−𝒓𝒂𝒕𝒂 𝑳𝑾 𝑫𝒆𝒔𝒂 𝑫𝒊 𝑲𝒂𝒃−𝑲𝒐𝒕𝒂 𝒚𝒂𝒏𝒈 𝒃𝒆𝒓𝒔𝒂𝒏𝒈𝒌𝒖𝒕𝒂𝒏 )</a:t>
          </a:r>
          <a:endParaRPr lang="id-ID" sz="1000">
            <a:effectLst/>
          </a:endParaRPr>
        </a:p>
        <a:p>
          <a:endParaRPr lang="id-ID" sz="1000">
            <a:effectLst/>
          </a:endParaRPr>
        </a:p>
        <a:p>
          <a:endParaRPr lang="id-ID" sz="1000">
            <a:effectLst/>
          </a:endParaRPr>
        </a:p>
        <a:p>
          <a:r>
            <a:rPr lang="id-ID" sz="1100" b="1" i="0">
              <a:solidFill>
                <a:schemeClr val="dk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𝑷𝒓𝒐𝒑𝒐𝒓𝒔𝒊 𝒊𝒏𝒅𝒆𝒌𝒔 𝑳𝑾=  (𝑰𝒏𝒅𝒆𝒌𝒔 𝑳𝑾)/(𝑱𝒖𝒎𝒍𝒂𝒉 𝑰𝒏𝒅𝒆𝒌𝒔 𝑳𝑾 𝑫𝒆𝒔𝒂 𝑫𝒊 𝑲𝒂𝒃−𝑲𝒐𝒕𝒂 𝒚𝒂𝒏𝒈 𝒃𝒆𝒓𝒔𝒂𝒏𝒈𝒌𝒖𝒕𝒂𝒏)</a:t>
          </a:r>
          <a:endParaRPr lang="id-ID" sz="1000">
            <a:effectLst/>
          </a:endParaRPr>
        </a:p>
        <a:p>
          <a:endParaRPr lang="id-ID" sz="1000">
            <a:effectLst/>
          </a:endParaRPr>
        </a:p>
        <a:p>
          <a:r>
            <a:rPr lang="id-ID" sz="1100" b="1" i="0">
              <a:solidFill>
                <a:schemeClr val="dk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𝑩𝒐𝒃𝒐𝒕=𝟏𝟎% 𝒙 𝑷𝒓𝒐𝒑𝒐𝒓𝒔𝒊 𝒊𝒏𝒅𝒆𝒌𝒔 𝑳𝑾</a:t>
          </a:r>
          <a:endParaRPr lang="id-ID" sz="1000">
            <a:effectLst/>
          </a:endParaRPr>
        </a:p>
        <a:p>
          <a:endParaRPr lang="id-ID" sz="1000">
            <a:effectLst/>
          </a:endParaRPr>
        </a:p>
        <a:p>
          <a:endParaRPr lang="id-ID" sz="1000">
            <a:effectLst/>
          </a:endParaRPr>
        </a:p>
        <a:p>
          <a:r>
            <a:rPr lang="id-ID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D. Bobot Indeks</a:t>
          </a:r>
          <a:r>
            <a:rPr lang="id-ID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Kesulitan geografis </a:t>
          </a:r>
          <a:r>
            <a:rPr lang="id-ID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(IKG)</a:t>
          </a:r>
          <a:endParaRPr lang="id-ID" sz="1000">
            <a:effectLst/>
          </a:endParaRPr>
        </a:p>
        <a:p>
          <a:endParaRPr lang="id-ID" sz="1000">
            <a:effectLst/>
          </a:endParaRPr>
        </a:p>
        <a:p>
          <a:r>
            <a:rPr lang="id-ID" sz="1100" b="1" i="0">
              <a:solidFill>
                <a:schemeClr val="dk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𝑷𝒓𝒐𝒑𝒐𝒓𝒔𝒊 𝑰𝑲𝑮=  (𝑰𝒏𝒅𝒆𝒌𝒔 𝑲𝒆𝒔𝒖𝒍𝒊𝒕𝒂𝒏 𝑮𝒆𝒐𝒈𝒓𝒂𝒇𝒊𝒔)/(𝑱𝒖𝒎𝒍𝒂𝒉 𝑰𝑲𝑮 𝑫𝒆𝒔𝒂 𝑫𝒊 𝑲𝒂𝒃−𝑲𝒐𝒕𝒂 𝒚𝒂𝒏𝒈 𝒃𝒆𝒓𝒔𝒂𝒏𝒈𝒌𝒖𝒕𝒂𝒏)</a:t>
          </a:r>
          <a:endParaRPr lang="id-ID" sz="1000">
            <a:effectLst/>
          </a:endParaRPr>
        </a:p>
        <a:p>
          <a:endParaRPr lang="id-ID" sz="1000">
            <a:effectLst/>
          </a:endParaRPr>
        </a:p>
        <a:p>
          <a:endParaRPr lang="id-ID" sz="1000">
            <a:effectLst/>
          </a:endParaRPr>
        </a:p>
        <a:p>
          <a:r>
            <a:rPr lang="id-ID" sz="1100" b="1" i="0">
              <a:solidFill>
                <a:schemeClr val="dk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𝑩𝒐𝒃𝒐𝒕=𝟑𝟎% 𝒙 𝑷𝒓𝒐𝒑𝒐𝒓𝒔𝒊 𝑰𝑲𝑮</a:t>
          </a:r>
          <a:endParaRPr lang="id-ID" sz="1000">
            <a:effectLst/>
          </a:endParaRPr>
        </a:p>
        <a:p>
          <a:pPr lvl="0"/>
          <a:endParaRPr lang="id-ID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id-ID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id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id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66"/>
  <sheetViews>
    <sheetView workbookViewId="0">
      <selection activeCell="C25" sqref="C25"/>
    </sheetView>
  </sheetViews>
  <sheetFormatPr defaultRowHeight="15" x14ac:dyDescent="0.25"/>
  <cols>
    <col min="1" max="1" width="6.140625" style="33" customWidth="1"/>
    <col min="2" max="2" width="11.140625" customWidth="1"/>
    <col min="3" max="3" width="20.42578125" bestFit="1" customWidth="1"/>
    <col min="4" max="4" width="16.42578125" customWidth="1"/>
    <col min="5" max="5" width="26.85546875" bestFit="1" customWidth="1"/>
    <col min="6" max="8" width="10" customWidth="1"/>
    <col min="9" max="9" width="10" bestFit="1" customWidth="1"/>
  </cols>
  <sheetData>
    <row r="1" spans="1:9" ht="15" customHeight="1" x14ac:dyDescent="0.25">
      <c r="A1" s="133" t="s">
        <v>84</v>
      </c>
      <c r="B1" s="133"/>
      <c r="C1" s="133"/>
      <c r="D1" s="133"/>
      <c r="E1" s="133"/>
      <c r="F1" s="133"/>
      <c r="G1" s="133"/>
      <c r="H1" s="133"/>
      <c r="I1" s="133"/>
    </row>
    <row r="2" spans="1:9" ht="15" customHeight="1" x14ac:dyDescent="0.25">
      <c r="A2" s="133"/>
      <c r="B2" s="133"/>
      <c r="C2" s="133"/>
      <c r="D2" s="133"/>
      <c r="E2" s="133"/>
      <c r="F2" s="133"/>
      <c r="G2" s="133"/>
      <c r="H2" s="133"/>
      <c r="I2" s="133"/>
    </row>
    <row r="3" spans="1:9" x14ac:dyDescent="0.25">
      <c r="A3" s="44" t="s">
        <v>78</v>
      </c>
      <c r="B3" s="44"/>
      <c r="C3" s="45" t="s">
        <v>101</v>
      </c>
      <c r="D3" s="44"/>
    </row>
    <row r="4" spans="1:9" x14ac:dyDescent="0.25">
      <c r="A4" s="44" t="s">
        <v>79</v>
      </c>
      <c r="B4" s="44"/>
      <c r="C4" s="45" t="s">
        <v>333</v>
      </c>
      <c r="D4" s="44"/>
    </row>
    <row r="5" spans="1:9" x14ac:dyDescent="0.25">
      <c r="B5" t="s">
        <v>334</v>
      </c>
      <c r="E5" t="s">
        <v>335</v>
      </c>
    </row>
    <row r="6" spans="1:9" ht="15.75" thickBot="1" x14ac:dyDescent="0.3">
      <c r="A6" s="46" t="s">
        <v>0</v>
      </c>
      <c r="B6" s="46" t="s">
        <v>80</v>
      </c>
      <c r="C6" s="46" t="s">
        <v>81</v>
      </c>
      <c r="D6" s="46" t="s">
        <v>82</v>
      </c>
      <c r="E6" s="46" t="s">
        <v>83</v>
      </c>
      <c r="F6" s="46" t="s">
        <v>22</v>
      </c>
      <c r="G6" s="46" t="s">
        <v>23</v>
      </c>
      <c r="H6" s="46" t="s">
        <v>24</v>
      </c>
      <c r="I6" s="46" t="s">
        <v>25</v>
      </c>
    </row>
    <row r="7" spans="1:9" ht="15.75" thickTop="1" x14ac:dyDescent="0.25">
      <c r="A7" s="33">
        <v>1</v>
      </c>
      <c r="B7" s="47" t="s">
        <v>102</v>
      </c>
      <c r="C7" s="47" t="s">
        <v>103</v>
      </c>
      <c r="D7" s="47" t="s">
        <v>104</v>
      </c>
      <c r="E7" s="47" t="s">
        <v>105</v>
      </c>
      <c r="F7" s="48">
        <v>420</v>
      </c>
      <c r="G7" s="48">
        <v>38</v>
      </c>
      <c r="H7" s="49">
        <v>9.0186469999999996</v>
      </c>
      <c r="I7" s="49">
        <v>55.456820999999998</v>
      </c>
    </row>
    <row r="8" spans="1:9" x14ac:dyDescent="0.25">
      <c r="A8" s="33">
        <f>A7+1</f>
        <v>2</v>
      </c>
      <c r="B8" s="47" t="s">
        <v>102</v>
      </c>
      <c r="C8" s="47" t="s">
        <v>103</v>
      </c>
      <c r="D8" s="47" t="s">
        <v>106</v>
      </c>
      <c r="E8" s="47" t="s">
        <v>107</v>
      </c>
      <c r="F8" s="48">
        <v>492</v>
      </c>
      <c r="G8" s="48">
        <v>66</v>
      </c>
      <c r="H8" s="49">
        <v>10.020719</v>
      </c>
      <c r="I8" s="49">
        <v>49.374490000000002</v>
      </c>
    </row>
    <row r="9" spans="1:9" x14ac:dyDescent="0.25">
      <c r="A9" s="33">
        <f t="shared" ref="A9:A72" si="0">A8+1</f>
        <v>3</v>
      </c>
      <c r="B9" s="47" t="s">
        <v>102</v>
      </c>
      <c r="C9" s="47" t="s">
        <v>103</v>
      </c>
      <c r="D9" s="47" t="s">
        <v>108</v>
      </c>
      <c r="E9" s="47" t="s">
        <v>109</v>
      </c>
      <c r="F9" s="48">
        <v>1127</v>
      </c>
      <c r="G9" s="48">
        <v>257</v>
      </c>
      <c r="H9" s="49">
        <v>10.692107999999999</v>
      </c>
      <c r="I9" s="49">
        <v>44.195633000000001</v>
      </c>
    </row>
    <row r="10" spans="1:9" x14ac:dyDescent="0.25">
      <c r="A10" s="33">
        <f t="shared" si="0"/>
        <v>4</v>
      </c>
      <c r="B10" s="47" t="s">
        <v>102</v>
      </c>
      <c r="C10" s="47" t="s">
        <v>103</v>
      </c>
      <c r="D10" s="47" t="s">
        <v>110</v>
      </c>
      <c r="E10" s="47" t="s">
        <v>111</v>
      </c>
      <c r="F10" s="48">
        <v>412</v>
      </c>
      <c r="G10" s="48">
        <v>83</v>
      </c>
      <c r="H10" s="49">
        <v>5.341043</v>
      </c>
      <c r="I10" s="49">
        <v>47.142507999999999</v>
      </c>
    </row>
    <row r="11" spans="1:9" x14ac:dyDescent="0.25">
      <c r="A11" s="33">
        <f t="shared" si="0"/>
        <v>5</v>
      </c>
      <c r="B11" s="47" t="s">
        <v>102</v>
      </c>
      <c r="C11" s="47" t="s">
        <v>103</v>
      </c>
      <c r="D11" s="47" t="s">
        <v>112</v>
      </c>
      <c r="E11" s="47" t="s">
        <v>113</v>
      </c>
      <c r="F11" s="48">
        <v>590</v>
      </c>
      <c r="G11" s="48">
        <v>128</v>
      </c>
      <c r="H11" s="49">
        <v>4.359013</v>
      </c>
      <c r="I11" s="49">
        <v>37.991878</v>
      </c>
    </row>
    <row r="12" spans="1:9" x14ac:dyDescent="0.25">
      <c r="A12" s="33">
        <f t="shared" si="0"/>
        <v>6</v>
      </c>
      <c r="B12" s="47" t="s">
        <v>102</v>
      </c>
      <c r="C12" s="47" t="s">
        <v>103</v>
      </c>
      <c r="D12" s="47" t="s">
        <v>114</v>
      </c>
      <c r="E12" s="47" t="s">
        <v>115</v>
      </c>
      <c r="F12" s="48">
        <v>693</v>
      </c>
      <c r="G12" s="48">
        <v>216</v>
      </c>
      <c r="H12" s="49">
        <v>5.7118099999999998</v>
      </c>
      <c r="I12" s="49">
        <v>48.074027999999998</v>
      </c>
    </row>
    <row r="13" spans="1:9" x14ac:dyDescent="0.25">
      <c r="A13" s="33">
        <f t="shared" si="0"/>
        <v>7</v>
      </c>
      <c r="B13" s="47" t="s">
        <v>102</v>
      </c>
      <c r="C13" s="47" t="s">
        <v>103</v>
      </c>
      <c r="D13" s="47" t="s">
        <v>116</v>
      </c>
      <c r="E13" s="47" t="s">
        <v>117</v>
      </c>
      <c r="F13" s="48">
        <v>931</v>
      </c>
      <c r="G13" s="48">
        <v>158</v>
      </c>
      <c r="H13" s="49">
        <v>3.5072519999999998</v>
      </c>
      <c r="I13" s="49">
        <v>50.847051</v>
      </c>
    </row>
    <row r="14" spans="1:9" x14ac:dyDescent="0.25">
      <c r="A14" s="33">
        <f t="shared" si="0"/>
        <v>8</v>
      </c>
      <c r="B14" s="47" t="s">
        <v>102</v>
      </c>
      <c r="C14" s="47" t="s">
        <v>103</v>
      </c>
      <c r="D14" s="47" t="s">
        <v>118</v>
      </c>
      <c r="E14" s="47" t="s">
        <v>119</v>
      </c>
      <c r="F14" s="48">
        <v>644</v>
      </c>
      <c r="G14" s="48">
        <v>66</v>
      </c>
      <c r="H14" s="49">
        <v>14.029007</v>
      </c>
      <c r="I14" s="49">
        <v>44.071562</v>
      </c>
    </row>
    <row r="15" spans="1:9" x14ac:dyDescent="0.25">
      <c r="A15" s="33">
        <f t="shared" si="0"/>
        <v>9</v>
      </c>
      <c r="B15" s="47" t="s">
        <v>102</v>
      </c>
      <c r="C15" s="47" t="s">
        <v>103</v>
      </c>
      <c r="D15" s="47" t="s">
        <v>120</v>
      </c>
      <c r="E15" s="47" t="s">
        <v>121</v>
      </c>
      <c r="F15" s="48">
        <v>1636</v>
      </c>
      <c r="G15" s="48">
        <v>48</v>
      </c>
      <c r="H15" s="49">
        <v>18.037295</v>
      </c>
      <c r="I15" s="49">
        <v>46.430052000000003</v>
      </c>
    </row>
    <row r="16" spans="1:9" x14ac:dyDescent="0.25">
      <c r="A16" s="33">
        <f t="shared" si="0"/>
        <v>10</v>
      </c>
      <c r="B16" s="47" t="s">
        <v>114</v>
      </c>
      <c r="C16" s="47" t="s">
        <v>122</v>
      </c>
      <c r="D16" s="47" t="s">
        <v>123</v>
      </c>
      <c r="E16" s="47" t="s">
        <v>124</v>
      </c>
      <c r="F16" s="48">
        <v>1531</v>
      </c>
      <c r="G16" s="48">
        <v>231</v>
      </c>
      <c r="H16" s="49">
        <v>18.538330999999999</v>
      </c>
      <c r="I16" s="49">
        <v>49.510685000000002</v>
      </c>
    </row>
    <row r="17" spans="1:9" x14ac:dyDescent="0.25">
      <c r="A17" s="33">
        <f t="shared" si="0"/>
        <v>11</v>
      </c>
      <c r="B17" s="47" t="s">
        <v>114</v>
      </c>
      <c r="C17" s="47" t="s">
        <v>122</v>
      </c>
      <c r="D17" s="47" t="s">
        <v>125</v>
      </c>
      <c r="E17" s="47" t="s">
        <v>126</v>
      </c>
      <c r="F17" s="48">
        <v>1445</v>
      </c>
      <c r="G17" s="48">
        <v>314</v>
      </c>
      <c r="H17" s="49">
        <v>20.041439</v>
      </c>
      <c r="I17" s="49">
        <v>37.988131000000003</v>
      </c>
    </row>
    <row r="18" spans="1:9" x14ac:dyDescent="0.25">
      <c r="A18" s="33">
        <f t="shared" si="0"/>
        <v>12</v>
      </c>
      <c r="B18" s="47" t="s">
        <v>114</v>
      </c>
      <c r="C18" s="47" t="s">
        <v>122</v>
      </c>
      <c r="D18" s="47" t="s">
        <v>127</v>
      </c>
      <c r="E18" s="47" t="s">
        <v>128</v>
      </c>
      <c r="F18" s="48">
        <v>915</v>
      </c>
      <c r="G18" s="48">
        <v>55</v>
      </c>
      <c r="H18" s="49">
        <v>6.0124320000000004</v>
      </c>
      <c r="I18" s="49">
        <v>48.490169000000002</v>
      </c>
    </row>
    <row r="19" spans="1:9" x14ac:dyDescent="0.25">
      <c r="A19" s="33">
        <f t="shared" si="0"/>
        <v>13</v>
      </c>
      <c r="B19" s="47" t="s">
        <v>114</v>
      </c>
      <c r="C19" s="47" t="s">
        <v>122</v>
      </c>
      <c r="D19" s="47" t="s">
        <v>129</v>
      </c>
      <c r="E19" s="47" t="s">
        <v>130</v>
      </c>
      <c r="F19" s="48">
        <v>427</v>
      </c>
      <c r="G19" s="48">
        <v>61</v>
      </c>
      <c r="H19" s="49">
        <v>4.1084949999999996</v>
      </c>
      <c r="I19" s="49">
        <v>49.870489999999997</v>
      </c>
    </row>
    <row r="20" spans="1:9" x14ac:dyDescent="0.25">
      <c r="A20" s="33">
        <f t="shared" si="0"/>
        <v>14</v>
      </c>
      <c r="B20" s="47" t="s">
        <v>114</v>
      </c>
      <c r="C20" s="47" t="s">
        <v>122</v>
      </c>
      <c r="D20" s="47" t="s">
        <v>104</v>
      </c>
      <c r="E20" s="47" t="s">
        <v>131</v>
      </c>
      <c r="F20" s="48">
        <v>1872</v>
      </c>
      <c r="G20" s="48">
        <v>401</v>
      </c>
      <c r="H20" s="49">
        <v>28.559049999999999</v>
      </c>
      <c r="I20" s="49">
        <v>55.169818999999997</v>
      </c>
    </row>
    <row r="21" spans="1:9" x14ac:dyDescent="0.25">
      <c r="A21" s="33">
        <f t="shared" si="0"/>
        <v>15</v>
      </c>
      <c r="B21" s="47" t="s">
        <v>114</v>
      </c>
      <c r="C21" s="47" t="s">
        <v>122</v>
      </c>
      <c r="D21" s="47" t="s">
        <v>132</v>
      </c>
      <c r="E21" s="47" t="s">
        <v>133</v>
      </c>
      <c r="F21" s="48">
        <v>905</v>
      </c>
      <c r="G21" s="48">
        <v>217</v>
      </c>
      <c r="H21" s="49">
        <v>12.024863</v>
      </c>
      <c r="I21" s="49">
        <v>37.465876000000002</v>
      </c>
    </row>
    <row r="22" spans="1:9" x14ac:dyDescent="0.25">
      <c r="A22" s="33">
        <f t="shared" si="0"/>
        <v>16</v>
      </c>
      <c r="B22" s="47" t="s">
        <v>114</v>
      </c>
      <c r="C22" s="47" t="s">
        <v>122</v>
      </c>
      <c r="D22" s="47" t="s">
        <v>108</v>
      </c>
      <c r="E22" s="47" t="s">
        <v>134</v>
      </c>
      <c r="F22" s="48">
        <v>638</v>
      </c>
      <c r="G22" s="48">
        <v>148</v>
      </c>
      <c r="H22" s="49">
        <v>11.022791</v>
      </c>
      <c r="I22" s="49">
        <v>52.492241</v>
      </c>
    </row>
    <row r="23" spans="1:9" x14ac:dyDescent="0.25">
      <c r="A23" s="33">
        <f t="shared" si="0"/>
        <v>17</v>
      </c>
      <c r="B23" s="47" t="s">
        <v>114</v>
      </c>
      <c r="C23" s="47" t="s">
        <v>122</v>
      </c>
      <c r="D23" s="47" t="s">
        <v>110</v>
      </c>
      <c r="E23" s="47" t="s">
        <v>135</v>
      </c>
      <c r="F23" s="48">
        <v>1133</v>
      </c>
      <c r="G23" s="48">
        <v>423</v>
      </c>
      <c r="H23" s="49">
        <v>10.020719</v>
      </c>
      <c r="I23" s="49">
        <v>64.698364999999995</v>
      </c>
    </row>
    <row r="24" spans="1:9" x14ac:dyDescent="0.25">
      <c r="A24" s="33">
        <f t="shared" si="0"/>
        <v>18</v>
      </c>
      <c r="B24" s="47" t="s">
        <v>114</v>
      </c>
      <c r="C24" s="47" t="s">
        <v>122</v>
      </c>
      <c r="D24" s="47" t="s">
        <v>136</v>
      </c>
      <c r="E24" s="47" t="s">
        <v>137</v>
      </c>
      <c r="F24" s="48">
        <v>904</v>
      </c>
      <c r="G24" s="48">
        <v>204</v>
      </c>
      <c r="H24" s="49">
        <v>9.0186469999999996</v>
      </c>
      <c r="I24" s="49">
        <v>48.877299000000001</v>
      </c>
    </row>
    <row r="25" spans="1:9" x14ac:dyDescent="0.25">
      <c r="A25" s="33">
        <f t="shared" si="0"/>
        <v>19</v>
      </c>
      <c r="B25" s="47" t="s">
        <v>114</v>
      </c>
      <c r="C25" s="47" t="s">
        <v>122</v>
      </c>
      <c r="D25" s="47" t="s">
        <v>120</v>
      </c>
      <c r="E25" s="47" t="s">
        <v>138</v>
      </c>
      <c r="F25" s="48">
        <v>612</v>
      </c>
      <c r="G25" s="48">
        <v>102</v>
      </c>
      <c r="H25" s="49">
        <v>10.020719</v>
      </c>
      <c r="I25" s="49">
        <v>46.551327999999998</v>
      </c>
    </row>
    <row r="26" spans="1:9" x14ac:dyDescent="0.25">
      <c r="A26" s="33">
        <f t="shared" si="0"/>
        <v>20</v>
      </c>
      <c r="B26" s="47" t="s">
        <v>114</v>
      </c>
      <c r="C26" s="47" t="s">
        <v>122</v>
      </c>
      <c r="D26" s="47" t="s">
        <v>139</v>
      </c>
      <c r="E26" s="47" t="s">
        <v>140</v>
      </c>
      <c r="F26" s="48">
        <v>273</v>
      </c>
      <c r="G26" s="48">
        <v>59</v>
      </c>
      <c r="H26" s="49">
        <v>5.0103600000000004</v>
      </c>
      <c r="I26" s="49">
        <v>64.451335999999998</v>
      </c>
    </row>
    <row r="27" spans="1:9" x14ac:dyDescent="0.25">
      <c r="A27" s="33">
        <f t="shared" si="0"/>
        <v>21</v>
      </c>
      <c r="B27" s="47" t="s">
        <v>141</v>
      </c>
      <c r="C27" s="47" t="s">
        <v>142</v>
      </c>
      <c r="D27" s="47" t="s">
        <v>123</v>
      </c>
      <c r="E27" s="47" t="s">
        <v>143</v>
      </c>
      <c r="F27" s="48">
        <v>932</v>
      </c>
      <c r="G27" s="48">
        <v>110</v>
      </c>
      <c r="H27" s="49">
        <v>38.078733</v>
      </c>
      <c r="I27" s="49">
        <v>53.415416999999998</v>
      </c>
    </row>
    <row r="28" spans="1:9" x14ac:dyDescent="0.25">
      <c r="A28" s="33">
        <f t="shared" si="0"/>
        <v>22</v>
      </c>
      <c r="B28" s="47" t="s">
        <v>141</v>
      </c>
      <c r="C28" s="47" t="s">
        <v>142</v>
      </c>
      <c r="D28" s="47" t="s">
        <v>125</v>
      </c>
      <c r="E28" s="47" t="s">
        <v>144</v>
      </c>
      <c r="F28" s="48">
        <v>507</v>
      </c>
      <c r="G28" s="48">
        <v>54</v>
      </c>
      <c r="H28" s="49">
        <v>24.049726</v>
      </c>
      <c r="I28" s="49">
        <v>53.271453000000001</v>
      </c>
    </row>
    <row r="29" spans="1:9" x14ac:dyDescent="0.25">
      <c r="A29" s="33">
        <f t="shared" si="0"/>
        <v>23</v>
      </c>
      <c r="B29" s="47" t="s">
        <v>141</v>
      </c>
      <c r="C29" s="47" t="s">
        <v>142</v>
      </c>
      <c r="D29" s="47" t="s">
        <v>106</v>
      </c>
      <c r="E29" s="47" t="s">
        <v>145</v>
      </c>
      <c r="F29" s="48">
        <v>1403</v>
      </c>
      <c r="G29" s="48">
        <v>420</v>
      </c>
      <c r="H29" s="49">
        <v>24.049726</v>
      </c>
      <c r="I29" s="49">
        <v>49.363591</v>
      </c>
    </row>
    <row r="30" spans="1:9" x14ac:dyDescent="0.25">
      <c r="A30" s="33">
        <f t="shared" si="0"/>
        <v>24</v>
      </c>
      <c r="B30" s="47" t="s">
        <v>141</v>
      </c>
      <c r="C30" s="47" t="s">
        <v>142</v>
      </c>
      <c r="D30" s="47" t="s">
        <v>146</v>
      </c>
      <c r="E30" s="47" t="s">
        <v>147</v>
      </c>
      <c r="F30" s="48">
        <v>1016</v>
      </c>
      <c r="G30" s="48">
        <v>269</v>
      </c>
      <c r="H30" s="49">
        <v>4.8700700000000001</v>
      </c>
      <c r="I30" s="49">
        <v>58.785469999999997</v>
      </c>
    </row>
    <row r="31" spans="1:9" x14ac:dyDescent="0.25">
      <c r="A31" s="33">
        <f t="shared" si="0"/>
        <v>25</v>
      </c>
      <c r="B31" s="47" t="s">
        <v>141</v>
      </c>
      <c r="C31" s="47" t="s">
        <v>142</v>
      </c>
      <c r="D31" s="47" t="s">
        <v>148</v>
      </c>
      <c r="E31" s="47" t="s">
        <v>149</v>
      </c>
      <c r="F31" s="48">
        <v>1023</v>
      </c>
      <c r="G31" s="48">
        <v>152</v>
      </c>
      <c r="H31" s="49">
        <v>23.067696000000002</v>
      </c>
      <c r="I31" s="49">
        <v>59.756059999999998</v>
      </c>
    </row>
    <row r="32" spans="1:9" x14ac:dyDescent="0.25">
      <c r="A32" s="33">
        <f t="shared" si="0"/>
        <v>26</v>
      </c>
      <c r="B32" s="47" t="s">
        <v>141</v>
      </c>
      <c r="C32" s="47" t="s">
        <v>142</v>
      </c>
      <c r="D32" s="47" t="s">
        <v>102</v>
      </c>
      <c r="E32" s="47" t="s">
        <v>150</v>
      </c>
      <c r="F32" s="48">
        <v>1075</v>
      </c>
      <c r="G32" s="48">
        <v>230</v>
      </c>
      <c r="H32" s="49">
        <v>32.567337999999999</v>
      </c>
      <c r="I32" s="49">
        <v>70.644469000000001</v>
      </c>
    </row>
    <row r="33" spans="1:9" x14ac:dyDescent="0.25">
      <c r="A33" s="33">
        <f t="shared" si="0"/>
        <v>27</v>
      </c>
      <c r="B33" s="47" t="s">
        <v>151</v>
      </c>
      <c r="C33" s="47" t="s">
        <v>152</v>
      </c>
      <c r="D33" s="47" t="s">
        <v>123</v>
      </c>
      <c r="E33" s="47" t="s">
        <v>153</v>
      </c>
      <c r="F33" s="48">
        <v>678</v>
      </c>
      <c r="G33" s="48">
        <v>43</v>
      </c>
      <c r="H33" s="49">
        <v>10.161009</v>
      </c>
      <c r="I33" s="49">
        <v>46.957214</v>
      </c>
    </row>
    <row r="34" spans="1:9" x14ac:dyDescent="0.25">
      <c r="A34" s="33">
        <f t="shared" si="0"/>
        <v>28</v>
      </c>
      <c r="B34" s="47" t="s">
        <v>151</v>
      </c>
      <c r="C34" s="47" t="s">
        <v>152</v>
      </c>
      <c r="D34" s="47" t="s">
        <v>125</v>
      </c>
      <c r="E34" s="47" t="s">
        <v>154</v>
      </c>
      <c r="F34" s="48">
        <v>1465</v>
      </c>
      <c r="G34" s="48">
        <v>222</v>
      </c>
      <c r="H34" s="49">
        <v>3.6776040000000001</v>
      </c>
      <c r="I34" s="49">
        <v>34.345993</v>
      </c>
    </row>
    <row r="35" spans="1:9" x14ac:dyDescent="0.25">
      <c r="A35" s="33">
        <f t="shared" si="0"/>
        <v>29</v>
      </c>
      <c r="B35" s="47" t="s">
        <v>151</v>
      </c>
      <c r="C35" s="47" t="s">
        <v>152</v>
      </c>
      <c r="D35" s="47" t="s">
        <v>127</v>
      </c>
      <c r="E35" s="47" t="s">
        <v>155</v>
      </c>
      <c r="F35" s="48">
        <v>599</v>
      </c>
      <c r="G35" s="48">
        <v>71</v>
      </c>
      <c r="H35" s="49">
        <v>10.521755000000001</v>
      </c>
      <c r="I35" s="49">
        <v>46.104649000000002</v>
      </c>
    </row>
    <row r="36" spans="1:9" x14ac:dyDescent="0.25">
      <c r="A36" s="33">
        <f t="shared" si="0"/>
        <v>30</v>
      </c>
      <c r="B36" s="47" t="s">
        <v>151</v>
      </c>
      <c r="C36" s="47" t="s">
        <v>152</v>
      </c>
      <c r="D36" s="47" t="s">
        <v>129</v>
      </c>
      <c r="E36" s="47" t="s">
        <v>156</v>
      </c>
      <c r="F36" s="48">
        <v>1223</v>
      </c>
      <c r="G36" s="48">
        <v>135</v>
      </c>
      <c r="H36" s="49">
        <v>20.241852999999999</v>
      </c>
      <c r="I36" s="49">
        <v>36.726543999999997</v>
      </c>
    </row>
    <row r="37" spans="1:9" x14ac:dyDescent="0.25">
      <c r="A37" s="33">
        <f t="shared" si="0"/>
        <v>31</v>
      </c>
      <c r="B37" s="47" t="s">
        <v>151</v>
      </c>
      <c r="C37" s="47" t="s">
        <v>152</v>
      </c>
      <c r="D37" s="47" t="s">
        <v>146</v>
      </c>
      <c r="E37" s="47" t="s">
        <v>157</v>
      </c>
      <c r="F37" s="48">
        <v>865</v>
      </c>
      <c r="G37" s="48">
        <v>342</v>
      </c>
      <c r="H37" s="49">
        <v>16.033151</v>
      </c>
      <c r="I37" s="49">
        <v>49.447583999999999</v>
      </c>
    </row>
    <row r="38" spans="1:9" x14ac:dyDescent="0.25">
      <c r="A38" s="33">
        <f t="shared" si="0"/>
        <v>32</v>
      </c>
      <c r="B38" s="47" t="s">
        <v>151</v>
      </c>
      <c r="C38" s="47" t="s">
        <v>152</v>
      </c>
      <c r="D38" s="47" t="s">
        <v>148</v>
      </c>
      <c r="E38" s="47" t="s">
        <v>158</v>
      </c>
      <c r="F38" s="48">
        <v>1114</v>
      </c>
      <c r="G38" s="48">
        <v>283</v>
      </c>
      <c r="H38" s="49">
        <v>33.068373999999999</v>
      </c>
      <c r="I38" s="49">
        <v>33.482641999999998</v>
      </c>
    </row>
    <row r="39" spans="1:9" x14ac:dyDescent="0.25">
      <c r="A39" s="33">
        <f t="shared" si="0"/>
        <v>33</v>
      </c>
      <c r="B39" s="47" t="s">
        <v>151</v>
      </c>
      <c r="C39" s="47" t="s">
        <v>152</v>
      </c>
      <c r="D39" s="47" t="s">
        <v>159</v>
      </c>
      <c r="E39" s="47" t="s">
        <v>160</v>
      </c>
      <c r="F39" s="48">
        <v>355</v>
      </c>
      <c r="G39" s="48">
        <v>51</v>
      </c>
      <c r="H39" s="49">
        <v>1.5331699999999999</v>
      </c>
      <c r="I39" s="49">
        <v>45.912092999999999</v>
      </c>
    </row>
    <row r="40" spans="1:9" x14ac:dyDescent="0.25">
      <c r="A40" s="33">
        <f t="shared" si="0"/>
        <v>34</v>
      </c>
      <c r="B40" s="47" t="s">
        <v>161</v>
      </c>
      <c r="C40" s="47" t="s">
        <v>162</v>
      </c>
      <c r="D40" s="47" t="s">
        <v>125</v>
      </c>
      <c r="E40" s="47" t="s">
        <v>163</v>
      </c>
      <c r="F40" s="48">
        <v>1077</v>
      </c>
      <c r="G40" s="48">
        <v>179</v>
      </c>
      <c r="H40" s="49">
        <v>6.6136749999999997</v>
      </c>
      <c r="I40" s="49">
        <v>46.460448</v>
      </c>
    </row>
    <row r="41" spans="1:9" x14ac:dyDescent="0.25">
      <c r="A41" s="33">
        <f t="shared" si="0"/>
        <v>35</v>
      </c>
      <c r="B41" s="47" t="s">
        <v>161</v>
      </c>
      <c r="C41" s="47" t="s">
        <v>162</v>
      </c>
      <c r="D41" s="47" t="s">
        <v>127</v>
      </c>
      <c r="E41" s="47" t="s">
        <v>164</v>
      </c>
      <c r="F41" s="48">
        <v>1787</v>
      </c>
      <c r="G41" s="48">
        <v>375</v>
      </c>
      <c r="H41" s="49">
        <v>18.037295</v>
      </c>
      <c r="I41" s="49">
        <v>45.030693999999997</v>
      </c>
    </row>
    <row r="42" spans="1:9" x14ac:dyDescent="0.25">
      <c r="A42" s="33">
        <f t="shared" si="0"/>
        <v>36</v>
      </c>
      <c r="B42" s="47" t="s">
        <v>161</v>
      </c>
      <c r="C42" s="47" t="s">
        <v>162</v>
      </c>
      <c r="D42" s="47" t="s">
        <v>129</v>
      </c>
      <c r="E42" s="47" t="s">
        <v>165</v>
      </c>
      <c r="F42" s="48">
        <v>1349</v>
      </c>
      <c r="G42" s="48">
        <v>330</v>
      </c>
      <c r="H42" s="49">
        <v>16.534186999999999</v>
      </c>
      <c r="I42" s="49">
        <v>46.737828999999998</v>
      </c>
    </row>
    <row r="43" spans="1:9" x14ac:dyDescent="0.25">
      <c r="A43" s="33">
        <f t="shared" si="0"/>
        <v>37</v>
      </c>
      <c r="B43" s="47" t="s">
        <v>161</v>
      </c>
      <c r="C43" s="47" t="s">
        <v>162</v>
      </c>
      <c r="D43" s="47" t="s">
        <v>104</v>
      </c>
      <c r="E43" s="47" t="s">
        <v>166</v>
      </c>
      <c r="F43" s="48">
        <v>784</v>
      </c>
      <c r="G43" s="48">
        <v>187</v>
      </c>
      <c r="H43" s="49">
        <v>11.223205999999999</v>
      </c>
      <c r="I43" s="49">
        <v>47.199548999999998</v>
      </c>
    </row>
    <row r="44" spans="1:9" x14ac:dyDescent="0.25">
      <c r="A44" s="33">
        <f t="shared" si="0"/>
        <v>38</v>
      </c>
      <c r="B44" s="47" t="s">
        <v>161</v>
      </c>
      <c r="C44" s="47" t="s">
        <v>162</v>
      </c>
      <c r="D44" s="47" t="s">
        <v>132</v>
      </c>
      <c r="E44" s="47" t="s">
        <v>167</v>
      </c>
      <c r="F44" s="48">
        <v>795</v>
      </c>
      <c r="G44" s="48">
        <v>60</v>
      </c>
      <c r="H44" s="49">
        <v>6.313053</v>
      </c>
      <c r="I44" s="49">
        <v>53.106892000000002</v>
      </c>
    </row>
    <row r="45" spans="1:9" x14ac:dyDescent="0.25">
      <c r="A45" s="33">
        <f t="shared" si="0"/>
        <v>39</v>
      </c>
      <c r="B45" s="47" t="s">
        <v>161</v>
      </c>
      <c r="C45" s="47" t="s">
        <v>162</v>
      </c>
      <c r="D45" s="47" t="s">
        <v>102</v>
      </c>
      <c r="E45" s="47" t="s">
        <v>168</v>
      </c>
      <c r="F45" s="48">
        <v>957</v>
      </c>
      <c r="G45" s="48">
        <v>110</v>
      </c>
      <c r="H45" s="49">
        <v>18.037295</v>
      </c>
      <c r="I45" s="49">
        <v>46.514274</v>
      </c>
    </row>
    <row r="46" spans="1:9" x14ac:dyDescent="0.25">
      <c r="A46" s="33">
        <f t="shared" si="0"/>
        <v>40</v>
      </c>
      <c r="B46" s="47" t="s">
        <v>161</v>
      </c>
      <c r="C46" s="47" t="s">
        <v>162</v>
      </c>
      <c r="D46" s="47" t="s">
        <v>169</v>
      </c>
      <c r="E46" s="47" t="s">
        <v>170</v>
      </c>
      <c r="F46" s="48">
        <v>692</v>
      </c>
      <c r="G46" s="48">
        <v>164</v>
      </c>
      <c r="H46" s="49">
        <v>8.5176110000000005</v>
      </c>
      <c r="I46" s="49">
        <v>51.391447999999997</v>
      </c>
    </row>
    <row r="47" spans="1:9" x14ac:dyDescent="0.25">
      <c r="A47" s="33">
        <f t="shared" si="0"/>
        <v>41</v>
      </c>
      <c r="B47" s="47" t="s">
        <v>161</v>
      </c>
      <c r="C47" s="47" t="s">
        <v>162</v>
      </c>
      <c r="D47" s="47" t="s">
        <v>171</v>
      </c>
      <c r="E47" s="47" t="s">
        <v>172</v>
      </c>
      <c r="F47" s="48">
        <v>758</v>
      </c>
      <c r="G47" s="48">
        <v>127</v>
      </c>
      <c r="H47" s="49">
        <v>5.4111880000000001</v>
      </c>
      <c r="I47" s="49">
        <v>49.667996000000002</v>
      </c>
    </row>
    <row r="48" spans="1:9" x14ac:dyDescent="0.25">
      <c r="A48" s="33">
        <f t="shared" si="0"/>
        <v>42</v>
      </c>
      <c r="B48" s="47" t="s">
        <v>173</v>
      </c>
      <c r="C48" s="47" t="s">
        <v>174</v>
      </c>
      <c r="D48" s="47" t="s">
        <v>123</v>
      </c>
      <c r="E48" s="47" t="s">
        <v>175</v>
      </c>
      <c r="F48" s="48">
        <v>1982</v>
      </c>
      <c r="G48" s="48">
        <v>837</v>
      </c>
      <c r="H48" s="49">
        <v>27.556978000000001</v>
      </c>
      <c r="I48" s="49">
        <v>47.392361000000001</v>
      </c>
    </row>
    <row r="49" spans="1:9" x14ac:dyDescent="0.25">
      <c r="A49" s="33">
        <f t="shared" si="0"/>
        <v>43</v>
      </c>
      <c r="B49" s="47" t="s">
        <v>173</v>
      </c>
      <c r="C49" s="47" t="s">
        <v>174</v>
      </c>
      <c r="D49" s="47" t="s">
        <v>125</v>
      </c>
      <c r="E49" s="47" t="s">
        <v>176</v>
      </c>
      <c r="F49" s="48">
        <v>1303</v>
      </c>
      <c r="G49" s="48">
        <v>653</v>
      </c>
      <c r="H49" s="49">
        <v>22.045583000000001</v>
      </c>
      <c r="I49" s="49">
        <v>32.793050999999998</v>
      </c>
    </row>
    <row r="50" spans="1:9" x14ac:dyDescent="0.25">
      <c r="A50" s="33">
        <f t="shared" si="0"/>
        <v>44</v>
      </c>
      <c r="B50" s="47" t="s">
        <v>173</v>
      </c>
      <c r="C50" s="47" t="s">
        <v>174</v>
      </c>
      <c r="D50" s="47" t="s">
        <v>127</v>
      </c>
      <c r="E50" s="47" t="s">
        <v>177</v>
      </c>
      <c r="F50" s="48">
        <v>930</v>
      </c>
      <c r="G50" s="48">
        <v>216</v>
      </c>
      <c r="H50" s="49">
        <v>26.05387</v>
      </c>
      <c r="I50" s="49">
        <v>63.205731</v>
      </c>
    </row>
    <row r="51" spans="1:9" x14ac:dyDescent="0.25">
      <c r="A51" s="33">
        <f t="shared" si="0"/>
        <v>45</v>
      </c>
      <c r="B51" s="47" t="s">
        <v>173</v>
      </c>
      <c r="C51" s="47" t="s">
        <v>174</v>
      </c>
      <c r="D51" s="47" t="s">
        <v>129</v>
      </c>
      <c r="E51" s="47" t="s">
        <v>178</v>
      </c>
      <c r="F51" s="48">
        <v>1022</v>
      </c>
      <c r="G51" s="48">
        <v>469</v>
      </c>
      <c r="H51" s="49">
        <v>4.0082880000000003</v>
      </c>
      <c r="I51" s="49">
        <v>49.217745000000001</v>
      </c>
    </row>
    <row r="52" spans="1:9" x14ac:dyDescent="0.25">
      <c r="A52" s="33">
        <f t="shared" si="0"/>
        <v>46</v>
      </c>
      <c r="B52" s="47" t="s">
        <v>173</v>
      </c>
      <c r="C52" s="47" t="s">
        <v>174</v>
      </c>
      <c r="D52" s="47" t="s">
        <v>104</v>
      </c>
      <c r="E52" s="47" t="s">
        <v>179</v>
      </c>
      <c r="F52" s="48">
        <v>1634</v>
      </c>
      <c r="G52" s="48">
        <v>448</v>
      </c>
      <c r="H52" s="49">
        <v>18.037295</v>
      </c>
      <c r="I52" s="49">
        <v>37.457659999999997</v>
      </c>
    </row>
    <row r="53" spans="1:9" x14ac:dyDescent="0.25">
      <c r="A53" s="33">
        <f t="shared" si="0"/>
        <v>47</v>
      </c>
      <c r="B53" s="47" t="s">
        <v>173</v>
      </c>
      <c r="C53" s="47" t="s">
        <v>174</v>
      </c>
      <c r="D53" s="47" t="s">
        <v>132</v>
      </c>
      <c r="E53" s="47" t="s">
        <v>180</v>
      </c>
      <c r="F53" s="48">
        <v>1139</v>
      </c>
      <c r="G53" s="48">
        <v>446</v>
      </c>
      <c r="H53" s="49">
        <v>14.029007</v>
      </c>
      <c r="I53" s="49">
        <v>60.099801999999997</v>
      </c>
    </row>
    <row r="54" spans="1:9" x14ac:dyDescent="0.25">
      <c r="A54" s="33">
        <f t="shared" si="0"/>
        <v>48</v>
      </c>
      <c r="B54" s="47" t="s">
        <v>173</v>
      </c>
      <c r="C54" s="47" t="s">
        <v>174</v>
      </c>
      <c r="D54" s="47" t="s">
        <v>181</v>
      </c>
      <c r="E54" s="47" t="s">
        <v>182</v>
      </c>
      <c r="F54" s="48">
        <v>852</v>
      </c>
      <c r="G54" s="48">
        <v>154</v>
      </c>
      <c r="H54" s="49">
        <v>19.039366999999999</v>
      </c>
      <c r="I54" s="49">
        <v>51.452334999999998</v>
      </c>
    </row>
    <row r="55" spans="1:9" x14ac:dyDescent="0.25">
      <c r="A55" s="33">
        <f t="shared" si="0"/>
        <v>49</v>
      </c>
      <c r="B55" s="47" t="s">
        <v>173</v>
      </c>
      <c r="C55" s="47" t="s">
        <v>174</v>
      </c>
      <c r="D55" s="47" t="s">
        <v>146</v>
      </c>
      <c r="E55" s="47" t="s">
        <v>183</v>
      </c>
      <c r="F55" s="48">
        <v>1220</v>
      </c>
      <c r="G55" s="48">
        <v>474</v>
      </c>
      <c r="H55" s="49">
        <v>21.043510999999999</v>
      </c>
      <c r="I55" s="49">
        <v>60.265579000000002</v>
      </c>
    </row>
    <row r="56" spans="1:9" x14ac:dyDescent="0.25">
      <c r="A56" s="33">
        <f t="shared" si="0"/>
        <v>50</v>
      </c>
      <c r="B56" s="47" t="s">
        <v>184</v>
      </c>
      <c r="C56" s="47" t="s">
        <v>185</v>
      </c>
      <c r="D56" s="47" t="s">
        <v>104</v>
      </c>
      <c r="E56" s="47" t="s">
        <v>186</v>
      </c>
      <c r="F56" s="48">
        <v>916</v>
      </c>
      <c r="G56" s="48">
        <v>286</v>
      </c>
      <c r="H56" s="49">
        <v>14.029007</v>
      </c>
      <c r="I56" s="49">
        <v>45.508220000000001</v>
      </c>
    </row>
    <row r="57" spans="1:9" x14ac:dyDescent="0.25">
      <c r="A57" s="33">
        <f t="shared" si="0"/>
        <v>51</v>
      </c>
      <c r="B57" s="47" t="s">
        <v>184</v>
      </c>
      <c r="C57" s="47" t="s">
        <v>185</v>
      </c>
      <c r="D57" s="47" t="s">
        <v>132</v>
      </c>
      <c r="E57" s="47" t="s">
        <v>187</v>
      </c>
      <c r="F57" s="48">
        <v>1011</v>
      </c>
      <c r="G57" s="48">
        <v>36</v>
      </c>
      <c r="H57" s="49">
        <v>14.029007</v>
      </c>
      <c r="I57" s="49">
        <v>45.384397999999997</v>
      </c>
    </row>
    <row r="58" spans="1:9" x14ac:dyDescent="0.25">
      <c r="A58" s="33">
        <f t="shared" si="0"/>
        <v>52</v>
      </c>
      <c r="B58" s="47" t="s">
        <v>184</v>
      </c>
      <c r="C58" s="47" t="s">
        <v>185</v>
      </c>
      <c r="D58" s="47" t="s">
        <v>106</v>
      </c>
      <c r="E58" s="47" t="s">
        <v>188</v>
      </c>
      <c r="F58" s="48">
        <v>1141</v>
      </c>
      <c r="G58" s="48">
        <v>243</v>
      </c>
      <c r="H58" s="49">
        <v>12.024863</v>
      </c>
      <c r="I58" s="49">
        <v>37.968221999999997</v>
      </c>
    </row>
    <row r="59" spans="1:9" x14ac:dyDescent="0.25">
      <c r="A59" s="33">
        <f t="shared" si="0"/>
        <v>53</v>
      </c>
      <c r="B59" s="47" t="s">
        <v>184</v>
      </c>
      <c r="C59" s="47" t="s">
        <v>185</v>
      </c>
      <c r="D59" s="47" t="s">
        <v>181</v>
      </c>
      <c r="E59" s="47" t="s">
        <v>189</v>
      </c>
      <c r="F59" s="48">
        <v>948</v>
      </c>
      <c r="G59" s="48">
        <v>114</v>
      </c>
      <c r="H59" s="49">
        <v>40.261819000000003</v>
      </c>
      <c r="I59" s="49">
        <v>55.612319999999997</v>
      </c>
    </row>
    <row r="60" spans="1:9" x14ac:dyDescent="0.25">
      <c r="A60" s="33">
        <f t="shared" si="0"/>
        <v>54</v>
      </c>
      <c r="B60" s="47" t="s">
        <v>184</v>
      </c>
      <c r="C60" s="47" t="s">
        <v>185</v>
      </c>
      <c r="D60" s="47" t="s">
        <v>148</v>
      </c>
      <c r="E60" s="47" t="s">
        <v>190</v>
      </c>
      <c r="F60" s="48">
        <v>1023</v>
      </c>
      <c r="G60" s="48">
        <v>160</v>
      </c>
      <c r="H60" s="49">
        <v>10.161009</v>
      </c>
      <c r="I60" s="49">
        <v>48.170726999999999</v>
      </c>
    </row>
    <row r="61" spans="1:9" x14ac:dyDescent="0.25">
      <c r="A61" s="33">
        <f t="shared" si="0"/>
        <v>55</v>
      </c>
      <c r="B61" s="47" t="s">
        <v>184</v>
      </c>
      <c r="C61" s="47" t="s">
        <v>185</v>
      </c>
      <c r="D61" s="47" t="s">
        <v>191</v>
      </c>
      <c r="E61" s="47" t="s">
        <v>192</v>
      </c>
      <c r="F61" s="48">
        <v>1009</v>
      </c>
      <c r="G61" s="48">
        <v>206</v>
      </c>
      <c r="H61" s="49">
        <v>9.8804289999999995</v>
      </c>
      <c r="I61" s="49">
        <v>58.618634999999998</v>
      </c>
    </row>
    <row r="62" spans="1:9" x14ac:dyDescent="0.25">
      <c r="A62" s="33">
        <f t="shared" si="0"/>
        <v>56</v>
      </c>
      <c r="B62" s="47" t="s">
        <v>184</v>
      </c>
      <c r="C62" s="47" t="s">
        <v>185</v>
      </c>
      <c r="D62" s="47" t="s">
        <v>193</v>
      </c>
      <c r="E62" s="47" t="s">
        <v>194</v>
      </c>
      <c r="F62" s="48">
        <v>2432</v>
      </c>
      <c r="G62" s="48">
        <v>385</v>
      </c>
      <c r="H62" s="49">
        <v>81.167826000000005</v>
      </c>
      <c r="I62" s="49">
        <v>54.269190999999999</v>
      </c>
    </row>
    <row r="63" spans="1:9" x14ac:dyDescent="0.25">
      <c r="A63" s="33">
        <f t="shared" si="0"/>
        <v>57</v>
      </c>
      <c r="B63" s="47" t="s">
        <v>184</v>
      </c>
      <c r="C63" s="47" t="s">
        <v>185</v>
      </c>
      <c r="D63" s="47" t="s">
        <v>114</v>
      </c>
      <c r="E63" s="47" t="s">
        <v>195</v>
      </c>
      <c r="F63" s="48">
        <v>730</v>
      </c>
      <c r="G63" s="48">
        <v>97</v>
      </c>
      <c r="H63" s="49">
        <v>17.035222999999998</v>
      </c>
      <c r="I63" s="49">
        <v>43.010140999999997</v>
      </c>
    </row>
    <row r="64" spans="1:9" x14ac:dyDescent="0.25">
      <c r="A64" s="33">
        <f t="shared" si="0"/>
        <v>58</v>
      </c>
      <c r="B64" s="47" t="s">
        <v>184</v>
      </c>
      <c r="C64" s="47" t="s">
        <v>185</v>
      </c>
      <c r="D64" s="47" t="s">
        <v>120</v>
      </c>
      <c r="E64" s="47" t="s">
        <v>196</v>
      </c>
      <c r="F64" s="48">
        <v>1040</v>
      </c>
      <c r="G64" s="48">
        <v>219</v>
      </c>
      <c r="H64" s="49">
        <v>10.020719</v>
      </c>
      <c r="I64" s="49">
        <v>40.462330999999999</v>
      </c>
    </row>
    <row r="65" spans="1:9" x14ac:dyDescent="0.25">
      <c r="A65" s="33">
        <f t="shared" si="0"/>
        <v>59</v>
      </c>
      <c r="B65" s="47" t="s">
        <v>184</v>
      </c>
      <c r="C65" s="47" t="s">
        <v>185</v>
      </c>
      <c r="D65" s="47" t="s">
        <v>197</v>
      </c>
      <c r="E65" s="47" t="s">
        <v>198</v>
      </c>
      <c r="F65" s="48">
        <v>763</v>
      </c>
      <c r="G65" s="48">
        <v>91</v>
      </c>
      <c r="H65" s="49">
        <v>21.47297</v>
      </c>
      <c r="I65" s="49">
        <v>45.707652000000003</v>
      </c>
    </row>
    <row r="66" spans="1:9" x14ac:dyDescent="0.25">
      <c r="A66" s="33">
        <f t="shared" si="0"/>
        <v>60</v>
      </c>
      <c r="B66" s="47" t="s">
        <v>184</v>
      </c>
      <c r="C66" s="47" t="s">
        <v>185</v>
      </c>
      <c r="D66" s="47" t="s">
        <v>199</v>
      </c>
      <c r="E66" s="47" t="s">
        <v>200</v>
      </c>
      <c r="F66" s="48">
        <v>692</v>
      </c>
      <c r="G66" s="48">
        <v>83</v>
      </c>
      <c r="H66" s="49">
        <v>13.420605999999999</v>
      </c>
      <c r="I66" s="49">
        <v>56.157178000000002</v>
      </c>
    </row>
    <row r="67" spans="1:9" x14ac:dyDescent="0.25">
      <c r="A67" s="33">
        <f t="shared" si="0"/>
        <v>61</v>
      </c>
      <c r="B67" s="47" t="s">
        <v>184</v>
      </c>
      <c r="C67" s="47" t="s">
        <v>185</v>
      </c>
      <c r="D67" s="47" t="s">
        <v>139</v>
      </c>
      <c r="E67" s="47" t="s">
        <v>201</v>
      </c>
      <c r="F67" s="48">
        <v>420</v>
      </c>
      <c r="G67" s="48">
        <v>131</v>
      </c>
      <c r="H67" s="49">
        <v>13.026935</v>
      </c>
      <c r="I67" s="49">
        <v>59.270380000000003</v>
      </c>
    </row>
    <row r="68" spans="1:9" x14ac:dyDescent="0.25">
      <c r="A68" s="33">
        <f t="shared" si="0"/>
        <v>62</v>
      </c>
      <c r="B68" s="47" t="s">
        <v>202</v>
      </c>
      <c r="C68" s="47" t="s">
        <v>203</v>
      </c>
      <c r="D68" s="47" t="s">
        <v>132</v>
      </c>
      <c r="E68" s="47" t="s">
        <v>204</v>
      </c>
      <c r="F68" s="48">
        <v>1052</v>
      </c>
      <c r="G68" s="48">
        <v>303</v>
      </c>
      <c r="H68" s="49">
        <v>7.0145039999999996</v>
      </c>
      <c r="I68" s="49">
        <v>37.419879000000002</v>
      </c>
    </row>
    <row r="69" spans="1:9" x14ac:dyDescent="0.25">
      <c r="A69" s="33">
        <f t="shared" si="0"/>
        <v>63</v>
      </c>
      <c r="B69" s="47" t="s">
        <v>202</v>
      </c>
      <c r="C69" s="47" t="s">
        <v>203</v>
      </c>
      <c r="D69" s="47" t="s">
        <v>106</v>
      </c>
      <c r="E69" s="47" t="s">
        <v>205</v>
      </c>
      <c r="F69" s="48">
        <v>1200</v>
      </c>
      <c r="G69" s="48">
        <v>406</v>
      </c>
      <c r="H69" s="49">
        <v>9.3693729999999995</v>
      </c>
      <c r="I69" s="49">
        <v>48.092109000000001</v>
      </c>
    </row>
    <row r="70" spans="1:9" x14ac:dyDescent="0.25">
      <c r="A70" s="33">
        <f t="shared" si="0"/>
        <v>64</v>
      </c>
      <c r="B70" s="47" t="s">
        <v>202</v>
      </c>
      <c r="C70" s="47" t="s">
        <v>203</v>
      </c>
      <c r="D70" s="47" t="s">
        <v>181</v>
      </c>
      <c r="E70" s="47" t="s">
        <v>206</v>
      </c>
      <c r="F70" s="48">
        <v>1118</v>
      </c>
      <c r="G70" s="48">
        <v>274</v>
      </c>
      <c r="H70" s="49">
        <v>9.0186469999999996</v>
      </c>
      <c r="I70" s="49">
        <v>41.254961000000002</v>
      </c>
    </row>
    <row r="71" spans="1:9" x14ac:dyDescent="0.25">
      <c r="A71" s="33">
        <f t="shared" si="0"/>
        <v>65</v>
      </c>
      <c r="B71" s="47" t="s">
        <v>202</v>
      </c>
      <c r="C71" s="47" t="s">
        <v>203</v>
      </c>
      <c r="D71" s="47" t="s">
        <v>146</v>
      </c>
      <c r="E71" s="47" t="s">
        <v>207</v>
      </c>
      <c r="F71" s="48">
        <v>2227</v>
      </c>
      <c r="G71" s="48">
        <v>799</v>
      </c>
      <c r="H71" s="49">
        <v>13.177246</v>
      </c>
      <c r="I71" s="49">
        <v>42.755994000000001</v>
      </c>
    </row>
    <row r="72" spans="1:9" x14ac:dyDescent="0.25">
      <c r="A72" s="33">
        <f t="shared" si="0"/>
        <v>66</v>
      </c>
      <c r="B72" s="47" t="s">
        <v>208</v>
      </c>
      <c r="C72" s="47" t="s">
        <v>209</v>
      </c>
      <c r="D72" s="47" t="s">
        <v>123</v>
      </c>
      <c r="E72" s="47" t="s">
        <v>210</v>
      </c>
      <c r="F72" s="48">
        <v>1328</v>
      </c>
      <c r="G72" s="48">
        <v>236</v>
      </c>
      <c r="H72" s="49">
        <v>15.031079</v>
      </c>
      <c r="I72" s="49">
        <v>40.725762000000003</v>
      </c>
    </row>
    <row r="73" spans="1:9" x14ac:dyDescent="0.25">
      <c r="A73" s="33">
        <f t="shared" ref="A73:A136" si="1">A72+1</f>
        <v>67</v>
      </c>
      <c r="B73" s="47" t="s">
        <v>208</v>
      </c>
      <c r="C73" s="47" t="s">
        <v>209</v>
      </c>
      <c r="D73" s="47" t="s">
        <v>125</v>
      </c>
      <c r="E73" s="47" t="s">
        <v>211</v>
      </c>
      <c r="F73" s="48">
        <v>920</v>
      </c>
      <c r="G73" s="48">
        <v>168</v>
      </c>
      <c r="H73" s="49">
        <v>31.064229999999998</v>
      </c>
      <c r="I73" s="49">
        <v>37.954723999999999</v>
      </c>
    </row>
    <row r="74" spans="1:9" x14ac:dyDescent="0.25">
      <c r="A74" s="33">
        <f t="shared" si="1"/>
        <v>68</v>
      </c>
      <c r="B74" s="47" t="s">
        <v>208</v>
      </c>
      <c r="C74" s="47" t="s">
        <v>209</v>
      </c>
      <c r="D74" s="47" t="s">
        <v>127</v>
      </c>
      <c r="E74" s="47" t="s">
        <v>212</v>
      </c>
      <c r="F74" s="48">
        <v>967</v>
      </c>
      <c r="G74" s="48">
        <v>257</v>
      </c>
      <c r="H74" s="49">
        <v>5.5113960000000004</v>
      </c>
      <c r="I74" s="49">
        <v>48.367631000000003</v>
      </c>
    </row>
    <row r="75" spans="1:9" x14ac:dyDescent="0.25">
      <c r="A75" s="33">
        <f t="shared" si="1"/>
        <v>69</v>
      </c>
      <c r="B75" s="47" t="s">
        <v>208</v>
      </c>
      <c r="C75" s="47" t="s">
        <v>209</v>
      </c>
      <c r="D75" s="47" t="s">
        <v>129</v>
      </c>
      <c r="E75" s="47" t="s">
        <v>213</v>
      </c>
      <c r="F75" s="48">
        <v>601</v>
      </c>
      <c r="G75" s="48">
        <v>39</v>
      </c>
      <c r="H75" s="49">
        <v>4.2788469999999998</v>
      </c>
      <c r="I75" s="49">
        <v>39.256926999999997</v>
      </c>
    </row>
    <row r="76" spans="1:9" x14ac:dyDescent="0.25">
      <c r="A76" s="33">
        <f t="shared" si="1"/>
        <v>70</v>
      </c>
      <c r="B76" s="47" t="s">
        <v>214</v>
      </c>
      <c r="C76" s="47" t="s">
        <v>215</v>
      </c>
      <c r="D76" s="47" t="s">
        <v>123</v>
      </c>
      <c r="E76" s="47" t="s">
        <v>216</v>
      </c>
      <c r="F76" s="48">
        <v>676</v>
      </c>
      <c r="G76" s="48">
        <v>103</v>
      </c>
      <c r="H76" s="49">
        <v>6.0124320000000004</v>
      </c>
      <c r="I76" s="49">
        <v>42.892150999999998</v>
      </c>
    </row>
    <row r="77" spans="1:9" x14ac:dyDescent="0.25">
      <c r="A77" s="33">
        <f t="shared" si="1"/>
        <v>71</v>
      </c>
      <c r="B77" s="47" t="s">
        <v>214</v>
      </c>
      <c r="C77" s="47" t="s">
        <v>215</v>
      </c>
      <c r="D77" s="47" t="s">
        <v>125</v>
      </c>
      <c r="E77" s="47" t="s">
        <v>217</v>
      </c>
      <c r="F77" s="48">
        <v>834</v>
      </c>
      <c r="G77" s="48">
        <v>179</v>
      </c>
      <c r="H77" s="49">
        <v>12.024863</v>
      </c>
      <c r="I77" s="49">
        <v>68.256197999999998</v>
      </c>
    </row>
    <row r="78" spans="1:9" x14ac:dyDescent="0.25">
      <c r="A78" s="33">
        <f t="shared" si="1"/>
        <v>72</v>
      </c>
      <c r="B78" s="47" t="s">
        <v>214</v>
      </c>
      <c r="C78" s="47" t="s">
        <v>215</v>
      </c>
      <c r="D78" s="47" t="s">
        <v>127</v>
      </c>
      <c r="E78" s="47" t="s">
        <v>218</v>
      </c>
      <c r="F78" s="48">
        <v>2445</v>
      </c>
      <c r="G78" s="48">
        <v>144</v>
      </c>
      <c r="H78" s="49">
        <v>17.035222999999998</v>
      </c>
      <c r="I78" s="49">
        <v>36.718625000000003</v>
      </c>
    </row>
    <row r="79" spans="1:9" x14ac:dyDescent="0.25">
      <c r="A79" s="33">
        <f t="shared" si="1"/>
        <v>73</v>
      </c>
      <c r="B79" s="47" t="s">
        <v>214</v>
      </c>
      <c r="C79" s="47" t="s">
        <v>215</v>
      </c>
      <c r="D79" s="47" t="s">
        <v>129</v>
      </c>
      <c r="E79" s="47" t="s">
        <v>219</v>
      </c>
      <c r="F79" s="48">
        <v>437</v>
      </c>
      <c r="G79" s="48">
        <v>95</v>
      </c>
      <c r="H79" s="49">
        <v>10.020719</v>
      </c>
      <c r="I79" s="49">
        <v>61.008195999999998</v>
      </c>
    </row>
    <row r="80" spans="1:9" x14ac:dyDescent="0.25">
      <c r="A80" s="33">
        <f t="shared" si="1"/>
        <v>74</v>
      </c>
      <c r="B80" s="47" t="s">
        <v>214</v>
      </c>
      <c r="C80" s="47" t="s">
        <v>215</v>
      </c>
      <c r="D80" s="47" t="s">
        <v>104</v>
      </c>
      <c r="E80" s="47" t="s">
        <v>220</v>
      </c>
      <c r="F80" s="48">
        <v>1747</v>
      </c>
      <c r="G80" s="48">
        <v>257</v>
      </c>
      <c r="H80" s="49">
        <v>22.045583000000001</v>
      </c>
      <c r="I80" s="49">
        <v>42.569833000000003</v>
      </c>
    </row>
    <row r="81" spans="1:9" x14ac:dyDescent="0.25">
      <c r="A81" s="33">
        <f t="shared" si="1"/>
        <v>75</v>
      </c>
      <c r="B81" s="47" t="s">
        <v>214</v>
      </c>
      <c r="C81" s="47" t="s">
        <v>215</v>
      </c>
      <c r="D81" s="47" t="s">
        <v>132</v>
      </c>
      <c r="E81" s="47" t="s">
        <v>221</v>
      </c>
      <c r="F81" s="48">
        <v>721</v>
      </c>
      <c r="G81" s="48">
        <v>110</v>
      </c>
      <c r="H81" s="49">
        <v>8.0165749999999996</v>
      </c>
      <c r="I81" s="49">
        <v>50.680748000000001</v>
      </c>
    </row>
    <row r="82" spans="1:9" x14ac:dyDescent="0.25">
      <c r="A82" s="33">
        <f t="shared" si="1"/>
        <v>76</v>
      </c>
      <c r="B82" s="47" t="s">
        <v>222</v>
      </c>
      <c r="C82" s="47" t="s">
        <v>223</v>
      </c>
      <c r="D82" s="47" t="s">
        <v>123</v>
      </c>
      <c r="E82" s="47" t="s">
        <v>224</v>
      </c>
      <c r="F82" s="48">
        <v>733</v>
      </c>
      <c r="G82" s="48">
        <v>59</v>
      </c>
      <c r="H82" s="49">
        <v>12.024863</v>
      </c>
      <c r="I82" s="49">
        <v>45.506537999999999</v>
      </c>
    </row>
    <row r="83" spans="1:9" x14ac:dyDescent="0.25">
      <c r="A83" s="33">
        <f t="shared" si="1"/>
        <v>77</v>
      </c>
      <c r="B83" s="47" t="s">
        <v>222</v>
      </c>
      <c r="C83" s="47" t="s">
        <v>223</v>
      </c>
      <c r="D83" s="47" t="s">
        <v>125</v>
      </c>
      <c r="E83" s="47" t="s">
        <v>225</v>
      </c>
      <c r="F83" s="48">
        <v>1034</v>
      </c>
      <c r="G83" s="48">
        <v>166</v>
      </c>
      <c r="H83" s="49">
        <v>23.047654000000001</v>
      </c>
      <c r="I83" s="49">
        <v>41.016537</v>
      </c>
    </row>
    <row r="84" spans="1:9" x14ac:dyDescent="0.25">
      <c r="A84" s="33">
        <f t="shared" si="1"/>
        <v>78</v>
      </c>
      <c r="B84" s="47" t="s">
        <v>222</v>
      </c>
      <c r="C84" s="47" t="s">
        <v>223</v>
      </c>
      <c r="D84" s="47" t="s">
        <v>127</v>
      </c>
      <c r="E84" s="47" t="s">
        <v>226</v>
      </c>
      <c r="F84" s="48">
        <v>1143</v>
      </c>
      <c r="G84" s="48">
        <v>132</v>
      </c>
      <c r="H84" s="49">
        <v>15.031079</v>
      </c>
      <c r="I84" s="49">
        <v>38.754944000000002</v>
      </c>
    </row>
    <row r="85" spans="1:9" x14ac:dyDescent="0.25">
      <c r="A85" s="33">
        <f t="shared" si="1"/>
        <v>79</v>
      </c>
      <c r="B85" s="47" t="s">
        <v>222</v>
      </c>
      <c r="C85" s="47" t="s">
        <v>223</v>
      </c>
      <c r="D85" s="47" t="s">
        <v>129</v>
      </c>
      <c r="E85" s="47" t="s">
        <v>227</v>
      </c>
      <c r="F85" s="48">
        <v>382</v>
      </c>
      <c r="G85" s="48">
        <v>34</v>
      </c>
      <c r="H85" s="49">
        <v>9.0186469999999996</v>
      </c>
      <c r="I85" s="49">
        <v>52.527262999999998</v>
      </c>
    </row>
    <row r="86" spans="1:9" x14ac:dyDescent="0.25">
      <c r="A86" s="33">
        <f t="shared" si="1"/>
        <v>80</v>
      </c>
      <c r="B86" s="47" t="s">
        <v>222</v>
      </c>
      <c r="C86" s="47" t="s">
        <v>223</v>
      </c>
      <c r="D86" s="47" t="s">
        <v>104</v>
      </c>
      <c r="E86" s="47" t="s">
        <v>228</v>
      </c>
      <c r="F86" s="48">
        <v>271</v>
      </c>
      <c r="G86" s="48">
        <v>5</v>
      </c>
      <c r="H86" s="49">
        <v>12.024863</v>
      </c>
      <c r="I86" s="49">
        <v>60.008755000000001</v>
      </c>
    </row>
    <row r="87" spans="1:9" x14ac:dyDescent="0.25">
      <c r="A87" s="33">
        <f t="shared" si="1"/>
        <v>81</v>
      </c>
      <c r="B87" s="47" t="s">
        <v>222</v>
      </c>
      <c r="C87" s="47" t="s">
        <v>223</v>
      </c>
      <c r="D87" s="47" t="s">
        <v>132</v>
      </c>
      <c r="E87" s="47" t="s">
        <v>229</v>
      </c>
      <c r="F87" s="48">
        <v>664</v>
      </c>
      <c r="G87" s="48">
        <v>54</v>
      </c>
      <c r="H87" s="49">
        <v>11.193142999999999</v>
      </c>
      <c r="I87" s="49">
        <v>49.719422000000002</v>
      </c>
    </row>
    <row r="88" spans="1:9" x14ac:dyDescent="0.25">
      <c r="A88" s="33">
        <f t="shared" si="1"/>
        <v>82</v>
      </c>
      <c r="B88" s="47" t="s">
        <v>230</v>
      </c>
      <c r="C88" s="47" t="s">
        <v>231</v>
      </c>
      <c r="D88" s="47" t="s">
        <v>123</v>
      </c>
      <c r="E88" s="47" t="s">
        <v>232</v>
      </c>
      <c r="F88" s="48">
        <v>3913</v>
      </c>
      <c r="G88" s="48">
        <v>1624</v>
      </c>
      <c r="H88" s="49">
        <v>50.103597000000001</v>
      </c>
      <c r="I88" s="49">
        <v>40.199204999999999</v>
      </c>
    </row>
    <row r="89" spans="1:9" x14ac:dyDescent="0.25">
      <c r="A89" s="33">
        <f t="shared" si="1"/>
        <v>83</v>
      </c>
      <c r="B89" s="47" t="s">
        <v>230</v>
      </c>
      <c r="C89" s="47" t="s">
        <v>231</v>
      </c>
      <c r="D89" s="47" t="s">
        <v>125</v>
      </c>
      <c r="E89" s="47" t="s">
        <v>233</v>
      </c>
      <c r="F89" s="48">
        <v>1576</v>
      </c>
      <c r="G89" s="48">
        <v>699</v>
      </c>
      <c r="H89" s="49">
        <v>20.041439</v>
      </c>
      <c r="I89" s="49">
        <v>38.926837999999996</v>
      </c>
    </row>
    <row r="90" spans="1:9" x14ac:dyDescent="0.25">
      <c r="A90" s="33">
        <f t="shared" si="1"/>
        <v>84</v>
      </c>
      <c r="B90" s="47" t="s">
        <v>230</v>
      </c>
      <c r="C90" s="47" t="s">
        <v>231</v>
      </c>
      <c r="D90" s="47" t="s">
        <v>127</v>
      </c>
      <c r="E90" s="47" t="s">
        <v>234</v>
      </c>
      <c r="F90" s="48">
        <v>624</v>
      </c>
      <c r="G90" s="48">
        <v>240</v>
      </c>
      <c r="H90" s="49">
        <v>11.022791</v>
      </c>
      <c r="I90" s="49">
        <v>57.813115000000003</v>
      </c>
    </row>
    <row r="91" spans="1:9" x14ac:dyDescent="0.25">
      <c r="A91" s="33">
        <f t="shared" si="1"/>
        <v>85</v>
      </c>
      <c r="B91" s="47" t="s">
        <v>230</v>
      </c>
      <c r="C91" s="47" t="s">
        <v>231</v>
      </c>
      <c r="D91" s="47" t="s">
        <v>129</v>
      </c>
      <c r="E91" s="47" t="s">
        <v>235</v>
      </c>
      <c r="F91" s="48">
        <v>679</v>
      </c>
      <c r="G91" s="48">
        <v>224</v>
      </c>
      <c r="H91" s="49">
        <v>9.5196830000000006</v>
      </c>
      <c r="I91" s="49">
        <v>41.581415999999997</v>
      </c>
    </row>
    <row r="92" spans="1:9" x14ac:dyDescent="0.25">
      <c r="A92" s="33">
        <f t="shared" si="1"/>
        <v>86</v>
      </c>
      <c r="B92" s="47" t="s">
        <v>236</v>
      </c>
      <c r="C92" s="47" t="s">
        <v>237</v>
      </c>
      <c r="D92" s="47" t="s">
        <v>125</v>
      </c>
      <c r="E92" s="47" t="s">
        <v>238</v>
      </c>
      <c r="F92" s="48">
        <v>800</v>
      </c>
      <c r="G92" s="48">
        <v>394</v>
      </c>
      <c r="H92" s="49">
        <v>2.154455</v>
      </c>
      <c r="I92" s="49">
        <v>46.238594999999997</v>
      </c>
    </row>
    <row r="93" spans="1:9" x14ac:dyDescent="0.25">
      <c r="A93" s="33">
        <f t="shared" si="1"/>
        <v>87</v>
      </c>
      <c r="B93" s="47" t="s">
        <v>236</v>
      </c>
      <c r="C93" s="47" t="s">
        <v>237</v>
      </c>
      <c r="D93" s="47" t="s">
        <v>127</v>
      </c>
      <c r="E93" s="47" t="s">
        <v>239</v>
      </c>
      <c r="F93" s="48">
        <v>2538</v>
      </c>
      <c r="G93" s="48">
        <v>172</v>
      </c>
      <c r="H93" s="49">
        <v>3.982396</v>
      </c>
      <c r="I93" s="49">
        <v>40.506307999999997</v>
      </c>
    </row>
    <row r="94" spans="1:9" x14ac:dyDescent="0.25">
      <c r="A94" s="33">
        <f t="shared" si="1"/>
        <v>88</v>
      </c>
      <c r="B94" s="47" t="s">
        <v>236</v>
      </c>
      <c r="C94" s="47" t="s">
        <v>237</v>
      </c>
      <c r="D94" s="47" t="s">
        <v>129</v>
      </c>
      <c r="E94" s="47" t="s">
        <v>240</v>
      </c>
      <c r="F94" s="48">
        <v>406</v>
      </c>
      <c r="G94" s="48">
        <v>153</v>
      </c>
      <c r="H94" s="49">
        <v>6.2128459999999999</v>
      </c>
      <c r="I94" s="49">
        <v>59.096649999999997</v>
      </c>
    </row>
    <row r="95" spans="1:9" x14ac:dyDescent="0.25">
      <c r="A95" s="33">
        <f t="shared" si="1"/>
        <v>89</v>
      </c>
      <c r="B95" s="47" t="s">
        <v>236</v>
      </c>
      <c r="C95" s="47" t="s">
        <v>237</v>
      </c>
      <c r="D95" s="47" t="s">
        <v>104</v>
      </c>
      <c r="E95" s="47" t="s">
        <v>241</v>
      </c>
      <c r="F95" s="48">
        <v>533</v>
      </c>
      <c r="G95" s="48">
        <v>38</v>
      </c>
      <c r="H95" s="49">
        <v>4.7297799999999999</v>
      </c>
      <c r="I95" s="49">
        <v>42.460791</v>
      </c>
    </row>
    <row r="96" spans="1:9" x14ac:dyDescent="0.25">
      <c r="A96" s="33">
        <f t="shared" si="1"/>
        <v>90</v>
      </c>
      <c r="B96" s="47" t="s">
        <v>236</v>
      </c>
      <c r="C96" s="47" t="s">
        <v>237</v>
      </c>
      <c r="D96" s="47" t="s">
        <v>106</v>
      </c>
      <c r="E96" s="47" t="s">
        <v>242</v>
      </c>
      <c r="F96" s="48">
        <v>542</v>
      </c>
      <c r="G96" s="48">
        <v>98</v>
      </c>
      <c r="H96" s="49">
        <v>5.5815409999999996</v>
      </c>
      <c r="I96" s="49">
        <v>55.802430999999999</v>
      </c>
    </row>
    <row r="97" spans="1:9" x14ac:dyDescent="0.25">
      <c r="A97" s="33">
        <f t="shared" si="1"/>
        <v>91</v>
      </c>
      <c r="B97" s="47" t="s">
        <v>236</v>
      </c>
      <c r="C97" s="47" t="s">
        <v>237</v>
      </c>
      <c r="D97" s="47" t="s">
        <v>181</v>
      </c>
      <c r="E97" s="47" t="s">
        <v>243</v>
      </c>
      <c r="F97" s="48">
        <v>563</v>
      </c>
      <c r="G97" s="48">
        <v>180</v>
      </c>
      <c r="H97" s="49">
        <v>11.824449</v>
      </c>
      <c r="I97" s="49">
        <v>62.501725</v>
      </c>
    </row>
    <row r="98" spans="1:9" x14ac:dyDescent="0.25">
      <c r="A98" s="33">
        <f t="shared" si="1"/>
        <v>92</v>
      </c>
      <c r="B98" s="47" t="s">
        <v>236</v>
      </c>
      <c r="C98" s="47" t="s">
        <v>237</v>
      </c>
      <c r="D98" s="47" t="s">
        <v>146</v>
      </c>
      <c r="E98" s="47" t="s">
        <v>244</v>
      </c>
      <c r="F98" s="48">
        <v>371</v>
      </c>
      <c r="G98" s="48">
        <v>141</v>
      </c>
      <c r="H98" s="49">
        <v>2.4350350000000001</v>
      </c>
      <c r="I98" s="49">
        <v>61.579161999999997</v>
      </c>
    </row>
    <row r="99" spans="1:9" x14ac:dyDescent="0.25">
      <c r="A99" s="33">
        <f t="shared" si="1"/>
        <v>93</v>
      </c>
      <c r="B99" s="47" t="s">
        <v>236</v>
      </c>
      <c r="C99" s="47" t="s">
        <v>237</v>
      </c>
      <c r="D99" s="47" t="s">
        <v>148</v>
      </c>
      <c r="E99" s="47" t="s">
        <v>245</v>
      </c>
      <c r="F99" s="48">
        <v>1059</v>
      </c>
      <c r="G99" s="48">
        <v>72</v>
      </c>
      <c r="H99" s="49">
        <v>3.4730189999999999</v>
      </c>
      <c r="I99" s="49">
        <v>37.853645</v>
      </c>
    </row>
    <row r="100" spans="1:9" x14ac:dyDescent="0.25">
      <c r="A100" s="33">
        <f t="shared" si="1"/>
        <v>94</v>
      </c>
      <c r="B100" s="47" t="s">
        <v>246</v>
      </c>
      <c r="C100" s="47" t="s">
        <v>247</v>
      </c>
      <c r="D100" s="47" t="s">
        <v>123</v>
      </c>
      <c r="E100" s="47" t="s">
        <v>248</v>
      </c>
      <c r="F100" s="48">
        <v>786</v>
      </c>
      <c r="G100" s="48">
        <v>305</v>
      </c>
      <c r="H100" s="49">
        <v>19.704056000000001</v>
      </c>
      <c r="I100" s="49">
        <v>50.027546999999998</v>
      </c>
    </row>
    <row r="101" spans="1:9" x14ac:dyDescent="0.25">
      <c r="A101" s="33">
        <f t="shared" si="1"/>
        <v>95</v>
      </c>
      <c r="B101" s="47" t="s">
        <v>246</v>
      </c>
      <c r="C101" s="47" t="s">
        <v>247</v>
      </c>
      <c r="D101" s="47" t="s">
        <v>125</v>
      </c>
      <c r="E101" s="47" t="s">
        <v>249</v>
      </c>
      <c r="F101" s="48">
        <v>835</v>
      </c>
      <c r="G101" s="48">
        <v>111</v>
      </c>
      <c r="H101" s="49">
        <v>1.5031080000000001</v>
      </c>
      <c r="I101" s="49">
        <v>42.313006999999999</v>
      </c>
    </row>
    <row r="102" spans="1:9" x14ac:dyDescent="0.25">
      <c r="A102" s="33">
        <f t="shared" si="1"/>
        <v>96</v>
      </c>
      <c r="B102" s="47" t="s">
        <v>246</v>
      </c>
      <c r="C102" s="47" t="s">
        <v>247</v>
      </c>
      <c r="D102" s="47" t="s">
        <v>127</v>
      </c>
      <c r="E102" s="47" t="s">
        <v>250</v>
      </c>
      <c r="F102" s="48">
        <v>753</v>
      </c>
      <c r="G102" s="48">
        <v>38</v>
      </c>
      <c r="H102" s="49">
        <v>3.3268789999999999</v>
      </c>
      <c r="I102" s="49">
        <v>34.591706000000002</v>
      </c>
    </row>
    <row r="103" spans="1:9" x14ac:dyDescent="0.25">
      <c r="A103" s="33">
        <f t="shared" si="1"/>
        <v>97</v>
      </c>
      <c r="B103" s="47" t="s">
        <v>246</v>
      </c>
      <c r="C103" s="47" t="s">
        <v>247</v>
      </c>
      <c r="D103" s="47" t="s">
        <v>129</v>
      </c>
      <c r="E103" s="47" t="s">
        <v>251</v>
      </c>
      <c r="F103" s="48">
        <v>503</v>
      </c>
      <c r="G103" s="48">
        <v>19</v>
      </c>
      <c r="H103" s="49">
        <v>16.033151</v>
      </c>
      <c r="I103" s="49">
        <v>47.403500999999999</v>
      </c>
    </row>
    <row r="104" spans="1:9" x14ac:dyDescent="0.25">
      <c r="A104" s="33">
        <f t="shared" si="1"/>
        <v>98</v>
      </c>
      <c r="B104" s="47" t="s">
        <v>246</v>
      </c>
      <c r="C104" s="47" t="s">
        <v>247</v>
      </c>
      <c r="D104" s="47" t="s">
        <v>104</v>
      </c>
      <c r="E104" s="47" t="s">
        <v>252</v>
      </c>
      <c r="F104" s="48">
        <v>524</v>
      </c>
      <c r="G104" s="48">
        <v>49</v>
      </c>
      <c r="H104" s="49">
        <v>4.3389709999999999</v>
      </c>
      <c r="I104" s="49">
        <v>41.110382999999999</v>
      </c>
    </row>
    <row r="105" spans="1:9" x14ac:dyDescent="0.25">
      <c r="A105" s="33">
        <f t="shared" si="1"/>
        <v>99</v>
      </c>
      <c r="B105" s="47" t="s">
        <v>246</v>
      </c>
      <c r="C105" s="47" t="s">
        <v>247</v>
      </c>
      <c r="D105" s="47" t="s">
        <v>132</v>
      </c>
      <c r="E105" s="47" t="s">
        <v>253</v>
      </c>
      <c r="F105" s="48">
        <v>1044</v>
      </c>
      <c r="G105" s="48">
        <v>262</v>
      </c>
      <c r="H105" s="49">
        <v>4.359013</v>
      </c>
      <c r="I105" s="49">
        <v>42.379370000000002</v>
      </c>
    </row>
    <row r="106" spans="1:9" x14ac:dyDescent="0.25">
      <c r="A106" s="33">
        <f t="shared" si="1"/>
        <v>100</v>
      </c>
      <c r="B106" s="47" t="s">
        <v>246</v>
      </c>
      <c r="C106" s="47" t="s">
        <v>247</v>
      </c>
      <c r="D106" s="47" t="s">
        <v>106</v>
      </c>
      <c r="E106" s="47" t="s">
        <v>254</v>
      </c>
      <c r="F106" s="48">
        <v>1058</v>
      </c>
      <c r="G106" s="48">
        <v>248</v>
      </c>
      <c r="H106" s="49">
        <v>1.5031080000000001</v>
      </c>
      <c r="I106" s="49">
        <v>44.580275</v>
      </c>
    </row>
    <row r="107" spans="1:9" x14ac:dyDescent="0.25">
      <c r="A107" s="33">
        <f t="shared" si="1"/>
        <v>101</v>
      </c>
      <c r="B107" s="47" t="s">
        <v>246</v>
      </c>
      <c r="C107" s="47" t="s">
        <v>247</v>
      </c>
      <c r="D107" s="47" t="s">
        <v>181</v>
      </c>
      <c r="E107" s="47" t="s">
        <v>255</v>
      </c>
      <c r="F107" s="48">
        <v>731</v>
      </c>
      <c r="G107" s="48">
        <v>282</v>
      </c>
      <c r="H107" s="49">
        <v>1.5031080000000001</v>
      </c>
      <c r="I107" s="49">
        <v>43.933903999999998</v>
      </c>
    </row>
    <row r="108" spans="1:9" x14ac:dyDescent="0.25">
      <c r="A108" s="33">
        <f t="shared" si="1"/>
        <v>102</v>
      </c>
      <c r="B108" s="47" t="s">
        <v>246</v>
      </c>
      <c r="C108" s="47" t="s">
        <v>247</v>
      </c>
      <c r="D108" s="47" t="s">
        <v>146</v>
      </c>
      <c r="E108" s="47" t="s">
        <v>256</v>
      </c>
      <c r="F108" s="48">
        <v>711</v>
      </c>
      <c r="G108" s="48">
        <v>275</v>
      </c>
      <c r="H108" s="49">
        <v>9.3560300000000005</v>
      </c>
      <c r="I108" s="49">
        <v>49.320794999999997</v>
      </c>
    </row>
    <row r="109" spans="1:9" x14ac:dyDescent="0.25">
      <c r="A109" s="33">
        <f t="shared" si="1"/>
        <v>103</v>
      </c>
      <c r="B109" s="47" t="s">
        <v>257</v>
      </c>
      <c r="C109" s="47" t="s">
        <v>258</v>
      </c>
      <c r="D109" s="47" t="s">
        <v>123</v>
      </c>
      <c r="E109" s="47" t="s">
        <v>259</v>
      </c>
      <c r="F109" s="48">
        <v>1107</v>
      </c>
      <c r="G109" s="48">
        <v>390</v>
      </c>
      <c r="H109" s="49">
        <v>16.033151</v>
      </c>
      <c r="I109" s="49">
        <v>39.335504999999998</v>
      </c>
    </row>
    <row r="110" spans="1:9" x14ac:dyDescent="0.25">
      <c r="A110" s="33">
        <f t="shared" si="1"/>
        <v>104</v>
      </c>
      <c r="B110" s="47" t="s">
        <v>257</v>
      </c>
      <c r="C110" s="47" t="s">
        <v>258</v>
      </c>
      <c r="D110" s="47" t="s">
        <v>125</v>
      </c>
      <c r="E110" s="47" t="s">
        <v>260</v>
      </c>
      <c r="F110" s="48">
        <v>428</v>
      </c>
      <c r="G110" s="48">
        <v>151</v>
      </c>
      <c r="H110" s="49">
        <v>9.0186469999999996</v>
      </c>
      <c r="I110" s="49">
        <v>62.112591000000002</v>
      </c>
    </row>
    <row r="111" spans="1:9" x14ac:dyDescent="0.25">
      <c r="A111" s="33">
        <f t="shared" si="1"/>
        <v>105</v>
      </c>
      <c r="B111" s="47" t="s">
        <v>257</v>
      </c>
      <c r="C111" s="47" t="s">
        <v>258</v>
      </c>
      <c r="D111" s="47" t="s">
        <v>127</v>
      </c>
      <c r="E111" s="47" t="s">
        <v>261</v>
      </c>
      <c r="F111" s="48">
        <v>723</v>
      </c>
      <c r="G111" s="48">
        <v>194</v>
      </c>
      <c r="H111" s="49">
        <v>25.051798000000002</v>
      </c>
      <c r="I111" s="49">
        <v>59.752240999999998</v>
      </c>
    </row>
    <row r="112" spans="1:9" x14ac:dyDescent="0.25">
      <c r="A112" s="33">
        <f t="shared" si="1"/>
        <v>106</v>
      </c>
      <c r="B112" s="47" t="s">
        <v>257</v>
      </c>
      <c r="C112" s="47" t="s">
        <v>258</v>
      </c>
      <c r="D112" s="47" t="s">
        <v>129</v>
      </c>
      <c r="E112" s="47" t="s">
        <v>262</v>
      </c>
      <c r="F112" s="48">
        <v>1026</v>
      </c>
      <c r="G112" s="48">
        <v>289</v>
      </c>
      <c r="H112" s="49">
        <v>12.024863</v>
      </c>
      <c r="I112" s="49">
        <v>47.927112000000001</v>
      </c>
    </row>
    <row r="113" spans="1:9" x14ac:dyDescent="0.25">
      <c r="A113" s="33">
        <f t="shared" si="1"/>
        <v>107</v>
      </c>
      <c r="B113" s="47" t="s">
        <v>257</v>
      </c>
      <c r="C113" s="47" t="s">
        <v>258</v>
      </c>
      <c r="D113" s="47" t="s">
        <v>104</v>
      </c>
      <c r="E113" s="47" t="s">
        <v>263</v>
      </c>
      <c r="F113" s="48">
        <v>568</v>
      </c>
      <c r="G113" s="48">
        <v>206</v>
      </c>
      <c r="H113" s="49">
        <v>11.022791</v>
      </c>
      <c r="I113" s="49">
        <v>39.070850999999998</v>
      </c>
    </row>
    <row r="114" spans="1:9" x14ac:dyDescent="0.25">
      <c r="A114" s="33">
        <f t="shared" si="1"/>
        <v>108</v>
      </c>
      <c r="B114" s="47" t="s">
        <v>257</v>
      </c>
      <c r="C114" s="47" t="s">
        <v>258</v>
      </c>
      <c r="D114" s="47" t="s">
        <v>132</v>
      </c>
      <c r="E114" s="47" t="s">
        <v>264</v>
      </c>
      <c r="F114" s="48">
        <v>550</v>
      </c>
      <c r="G114" s="48">
        <v>180</v>
      </c>
      <c r="H114" s="49">
        <v>10.020719</v>
      </c>
      <c r="I114" s="49">
        <v>59.800376</v>
      </c>
    </row>
    <row r="115" spans="1:9" x14ac:dyDescent="0.25">
      <c r="A115" s="33">
        <f t="shared" si="1"/>
        <v>109</v>
      </c>
      <c r="B115" s="47" t="s">
        <v>265</v>
      </c>
      <c r="C115" s="47" t="s">
        <v>266</v>
      </c>
      <c r="D115" s="47" t="s">
        <v>123</v>
      </c>
      <c r="E115" s="47" t="s">
        <v>267</v>
      </c>
      <c r="F115" s="48">
        <v>980</v>
      </c>
      <c r="G115" s="48">
        <v>180</v>
      </c>
      <c r="H115" s="49">
        <v>4.7097379999999998</v>
      </c>
      <c r="I115" s="49">
        <v>43.737682</v>
      </c>
    </row>
    <row r="116" spans="1:9" x14ac:dyDescent="0.25">
      <c r="A116" s="33">
        <f t="shared" si="1"/>
        <v>110</v>
      </c>
      <c r="B116" s="47" t="s">
        <v>265</v>
      </c>
      <c r="C116" s="47" t="s">
        <v>266</v>
      </c>
      <c r="D116" s="47" t="s">
        <v>125</v>
      </c>
      <c r="E116" s="47" t="s">
        <v>268</v>
      </c>
      <c r="F116" s="48">
        <v>632</v>
      </c>
      <c r="G116" s="48">
        <v>43</v>
      </c>
      <c r="H116" s="49">
        <v>11.022791</v>
      </c>
      <c r="I116" s="49">
        <v>50.602052</v>
      </c>
    </row>
    <row r="117" spans="1:9" x14ac:dyDescent="0.25">
      <c r="A117" s="33">
        <f t="shared" si="1"/>
        <v>111</v>
      </c>
      <c r="B117" s="47" t="s">
        <v>265</v>
      </c>
      <c r="C117" s="47" t="s">
        <v>266</v>
      </c>
      <c r="D117" s="47" t="s">
        <v>127</v>
      </c>
      <c r="E117" s="47" t="s">
        <v>269</v>
      </c>
      <c r="F117" s="48">
        <v>324</v>
      </c>
      <c r="G117" s="48">
        <v>33</v>
      </c>
      <c r="H117" s="49">
        <v>8.0165749999999996</v>
      </c>
      <c r="I117" s="49">
        <v>52.835312000000002</v>
      </c>
    </row>
    <row r="118" spans="1:9" x14ac:dyDescent="0.25">
      <c r="A118" s="33">
        <f t="shared" si="1"/>
        <v>112</v>
      </c>
      <c r="B118" s="47" t="s">
        <v>265</v>
      </c>
      <c r="C118" s="47" t="s">
        <v>266</v>
      </c>
      <c r="D118" s="47" t="s">
        <v>129</v>
      </c>
      <c r="E118" s="47" t="s">
        <v>270</v>
      </c>
      <c r="F118" s="48">
        <v>478</v>
      </c>
      <c r="G118" s="48">
        <v>19</v>
      </c>
      <c r="H118" s="49">
        <v>16.033151</v>
      </c>
      <c r="I118" s="49">
        <v>54.362032999999997</v>
      </c>
    </row>
    <row r="119" spans="1:9" x14ac:dyDescent="0.25">
      <c r="A119" s="33">
        <f t="shared" si="1"/>
        <v>113</v>
      </c>
      <c r="B119" s="47" t="s">
        <v>265</v>
      </c>
      <c r="C119" s="47" t="s">
        <v>266</v>
      </c>
      <c r="D119" s="47" t="s">
        <v>104</v>
      </c>
      <c r="E119" s="47" t="s">
        <v>271</v>
      </c>
      <c r="F119" s="48">
        <v>654</v>
      </c>
      <c r="G119" s="48">
        <v>159</v>
      </c>
      <c r="H119" s="49">
        <v>5.7118099999999998</v>
      </c>
      <c r="I119" s="49">
        <v>33.508795999999997</v>
      </c>
    </row>
    <row r="120" spans="1:9" x14ac:dyDescent="0.25">
      <c r="A120" s="33">
        <f t="shared" si="1"/>
        <v>114</v>
      </c>
      <c r="B120" s="47" t="s">
        <v>265</v>
      </c>
      <c r="C120" s="47" t="s">
        <v>266</v>
      </c>
      <c r="D120" s="47" t="s">
        <v>132</v>
      </c>
      <c r="E120" s="47" t="s">
        <v>272</v>
      </c>
      <c r="F120" s="48">
        <v>608</v>
      </c>
      <c r="G120" s="48">
        <v>84</v>
      </c>
      <c r="H120" s="49">
        <v>6.3330950000000001</v>
      </c>
      <c r="I120" s="49">
        <v>48.205558000000003</v>
      </c>
    </row>
    <row r="121" spans="1:9" x14ac:dyDescent="0.25">
      <c r="A121" s="33">
        <f t="shared" si="1"/>
        <v>115</v>
      </c>
      <c r="B121" s="47" t="s">
        <v>265</v>
      </c>
      <c r="C121" s="47" t="s">
        <v>266</v>
      </c>
      <c r="D121" s="47" t="s">
        <v>106</v>
      </c>
      <c r="E121" s="47" t="s">
        <v>273</v>
      </c>
      <c r="F121" s="48">
        <v>1029</v>
      </c>
      <c r="G121" s="48">
        <v>172</v>
      </c>
      <c r="H121" s="49">
        <v>5.6917689999999999</v>
      </c>
      <c r="I121" s="49">
        <v>32.581443999999998</v>
      </c>
    </row>
    <row r="122" spans="1:9" x14ac:dyDescent="0.25">
      <c r="A122" s="33">
        <f t="shared" si="1"/>
        <v>116</v>
      </c>
      <c r="B122" s="47" t="s">
        <v>265</v>
      </c>
      <c r="C122" s="47" t="s">
        <v>266</v>
      </c>
      <c r="D122" s="47" t="s">
        <v>181</v>
      </c>
      <c r="E122" s="47" t="s">
        <v>274</v>
      </c>
      <c r="F122" s="48">
        <v>711</v>
      </c>
      <c r="G122" s="48">
        <v>136</v>
      </c>
      <c r="H122" s="49">
        <v>11.383537</v>
      </c>
      <c r="I122" s="49">
        <v>38.887526000000001</v>
      </c>
    </row>
    <row r="123" spans="1:9" x14ac:dyDescent="0.25">
      <c r="A123" s="33">
        <f t="shared" si="1"/>
        <v>117</v>
      </c>
      <c r="B123" s="47" t="s">
        <v>265</v>
      </c>
      <c r="C123" s="47" t="s">
        <v>266</v>
      </c>
      <c r="D123" s="47" t="s">
        <v>146</v>
      </c>
      <c r="E123" s="47" t="s">
        <v>275</v>
      </c>
      <c r="F123" s="48">
        <v>321</v>
      </c>
      <c r="G123" s="48">
        <v>7</v>
      </c>
      <c r="H123" s="49">
        <v>6.7138819999999999</v>
      </c>
      <c r="I123" s="49">
        <v>52.881177000000001</v>
      </c>
    </row>
    <row r="124" spans="1:9" x14ac:dyDescent="0.25">
      <c r="A124" s="33">
        <f t="shared" si="1"/>
        <v>118</v>
      </c>
      <c r="B124" s="47" t="s">
        <v>276</v>
      </c>
      <c r="C124" s="47" t="s">
        <v>277</v>
      </c>
      <c r="D124" s="47" t="s">
        <v>123</v>
      </c>
      <c r="E124" s="47" t="s">
        <v>278</v>
      </c>
      <c r="F124" s="48">
        <v>1362</v>
      </c>
      <c r="G124" s="48">
        <v>356</v>
      </c>
      <c r="H124" s="49">
        <v>25.051798000000002</v>
      </c>
      <c r="I124" s="49">
        <v>35.902782999999999</v>
      </c>
    </row>
    <row r="125" spans="1:9" x14ac:dyDescent="0.25">
      <c r="A125" s="33">
        <f t="shared" si="1"/>
        <v>119</v>
      </c>
      <c r="B125" s="47" t="s">
        <v>276</v>
      </c>
      <c r="C125" s="47" t="s">
        <v>277</v>
      </c>
      <c r="D125" s="47" t="s">
        <v>125</v>
      </c>
      <c r="E125" s="47" t="s">
        <v>279</v>
      </c>
      <c r="F125" s="48">
        <v>1059</v>
      </c>
      <c r="G125" s="48">
        <v>141</v>
      </c>
      <c r="H125" s="49">
        <v>25.051798000000002</v>
      </c>
      <c r="I125" s="49">
        <v>47.618201999999997</v>
      </c>
    </row>
    <row r="126" spans="1:9" x14ac:dyDescent="0.25">
      <c r="A126" s="33">
        <f t="shared" si="1"/>
        <v>120</v>
      </c>
      <c r="B126" s="47" t="s">
        <v>276</v>
      </c>
      <c r="C126" s="47" t="s">
        <v>277</v>
      </c>
      <c r="D126" s="47" t="s">
        <v>127</v>
      </c>
      <c r="E126" s="47" t="s">
        <v>280</v>
      </c>
      <c r="F126" s="48">
        <v>1496</v>
      </c>
      <c r="G126" s="48">
        <v>235</v>
      </c>
      <c r="H126" s="49">
        <v>10.020719</v>
      </c>
      <c r="I126" s="49">
        <v>49.879733999999999</v>
      </c>
    </row>
    <row r="127" spans="1:9" x14ac:dyDescent="0.25">
      <c r="A127" s="33">
        <f t="shared" si="1"/>
        <v>121</v>
      </c>
      <c r="B127" s="47" t="s">
        <v>276</v>
      </c>
      <c r="C127" s="47" t="s">
        <v>277</v>
      </c>
      <c r="D127" s="47" t="s">
        <v>129</v>
      </c>
      <c r="E127" s="47" t="s">
        <v>281</v>
      </c>
      <c r="F127" s="48">
        <v>1371</v>
      </c>
      <c r="G127" s="48">
        <v>350</v>
      </c>
      <c r="H127" s="49">
        <v>28.058014</v>
      </c>
      <c r="I127" s="49">
        <v>36.648893999999999</v>
      </c>
    </row>
    <row r="128" spans="1:9" x14ac:dyDescent="0.25">
      <c r="A128" s="33">
        <f t="shared" si="1"/>
        <v>122</v>
      </c>
      <c r="B128" s="47" t="s">
        <v>282</v>
      </c>
      <c r="C128" s="47" t="s">
        <v>283</v>
      </c>
      <c r="D128" s="47" t="s">
        <v>123</v>
      </c>
      <c r="E128" s="47" t="s">
        <v>284</v>
      </c>
      <c r="F128" s="48">
        <v>1464</v>
      </c>
      <c r="G128" s="48">
        <v>231</v>
      </c>
      <c r="H128" s="49">
        <v>8.6178190000000008</v>
      </c>
      <c r="I128" s="49">
        <v>57.219358</v>
      </c>
    </row>
    <row r="129" spans="1:9" x14ac:dyDescent="0.25">
      <c r="A129" s="33">
        <f t="shared" si="1"/>
        <v>123</v>
      </c>
      <c r="B129" s="47" t="s">
        <v>282</v>
      </c>
      <c r="C129" s="47" t="s">
        <v>283</v>
      </c>
      <c r="D129" s="47" t="s">
        <v>125</v>
      </c>
      <c r="E129" s="47" t="s">
        <v>285</v>
      </c>
      <c r="F129" s="48">
        <v>1103</v>
      </c>
      <c r="G129" s="48">
        <v>80</v>
      </c>
      <c r="H129" s="49">
        <v>7.0846489999999998</v>
      </c>
      <c r="I129" s="49">
        <v>42.035355000000003</v>
      </c>
    </row>
    <row r="130" spans="1:9" x14ac:dyDescent="0.25">
      <c r="A130" s="33">
        <f t="shared" si="1"/>
        <v>124</v>
      </c>
      <c r="B130" s="47" t="s">
        <v>282</v>
      </c>
      <c r="C130" s="47" t="s">
        <v>283</v>
      </c>
      <c r="D130" s="47" t="s">
        <v>127</v>
      </c>
      <c r="E130" s="47" t="s">
        <v>286</v>
      </c>
      <c r="F130" s="48">
        <v>1019</v>
      </c>
      <c r="G130" s="48">
        <v>298</v>
      </c>
      <c r="H130" s="49">
        <v>14.089131</v>
      </c>
      <c r="I130" s="49">
        <v>57.641556999999999</v>
      </c>
    </row>
    <row r="131" spans="1:9" x14ac:dyDescent="0.25">
      <c r="A131" s="33">
        <f t="shared" si="1"/>
        <v>125</v>
      </c>
      <c r="B131" s="47" t="s">
        <v>282</v>
      </c>
      <c r="C131" s="47" t="s">
        <v>283</v>
      </c>
      <c r="D131" s="47" t="s">
        <v>129</v>
      </c>
      <c r="E131" s="47" t="s">
        <v>287</v>
      </c>
      <c r="F131" s="48">
        <v>461</v>
      </c>
      <c r="G131" s="48">
        <v>98</v>
      </c>
      <c r="H131" s="49">
        <v>5.1105669999999996</v>
      </c>
      <c r="I131" s="49">
        <v>66.797841000000005</v>
      </c>
    </row>
    <row r="132" spans="1:9" x14ac:dyDescent="0.25">
      <c r="A132" s="33">
        <f t="shared" si="1"/>
        <v>126</v>
      </c>
      <c r="B132" s="47" t="s">
        <v>282</v>
      </c>
      <c r="C132" s="47" t="s">
        <v>283</v>
      </c>
      <c r="D132" s="47" t="s">
        <v>104</v>
      </c>
      <c r="E132" s="47" t="s">
        <v>288</v>
      </c>
      <c r="F132" s="48">
        <v>634</v>
      </c>
      <c r="G132" s="48">
        <v>199</v>
      </c>
      <c r="H132" s="49">
        <v>11.072895000000001</v>
      </c>
      <c r="I132" s="49">
        <v>62.481020999999998</v>
      </c>
    </row>
    <row r="133" spans="1:9" x14ac:dyDescent="0.25">
      <c r="A133" s="33">
        <f t="shared" si="1"/>
        <v>127</v>
      </c>
      <c r="B133" s="47" t="s">
        <v>282</v>
      </c>
      <c r="C133" s="47" t="s">
        <v>283</v>
      </c>
      <c r="D133" s="47" t="s">
        <v>132</v>
      </c>
      <c r="E133" s="47" t="s">
        <v>289</v>
      </c>
      <c r="F133" s="48">
        <v>569</v>
      </c>
      <c r="G133" s="48">
        <v>95</v>
      </c>
      <c r="H133" s="49">
        <v>7.0145039999999996</v>
      </c>
      <c r="I133" s="49">
        <v>53.654848000000001</v>
      </c>
    </row>
    <row r="134" spans="1:9" x14ac:dyDescent="0.25">
      <c r="A134" s="33">
        <f t="shared" si="1"/>
        <v>128</v>
      </c>
      <c r="B134" s="47" t="s">
        <v>290</v>
      </c>
      <c r="C134" s="47" t="s">
        <v>291</v>
      </c>
      <c r="D134" s="47" t="s">
        <v>123</v>
      </c>
      <c r="E134" s="47" t="s">
        <v>292</v>
      </c>
      <c r="F134" s="48">
        <v>476</v>
      </c>
      <c r="G134" s="48">
        <v>86</v>
      </c>
      <c r="H134" s="49">
        <v>7.1648139999999998</v>
      </c>
      <c r="I134" s="49">
        <v>44.194687999999999</v>
      </c>
    </row>
    <row r="135" spans="1:9" x14ac:dyDescent="0.25">
      <c r="A135" s="33">
        <f t="shared" si="1"/>
        <v>129</v>
      </c>
      <c r="B135" s="47" t="s">
        <v>290</v>
      </c>
      <c r="C135" s="47" t="s">
        <v>291</v>
      </c>
      <c r="D135" s="47" t="s">
        <v>125</v>
      </c>
      <c r="E135" s="47" t="s">
        <v>293</v>
      </c>
      <c r="F135" s="48">
        <v>765</v>
      </c>
      <c r="G135" s="48">
        <v>80</v>
      </c>
      <c r="H135" s="49">
        <v>6.0008689999999998</v>
      </c>
      <c r="I135" s="49">
        <v>42.178961999999999</v>
      </c>
    </row>
    <row r="136" spans="1:9" x14ac:dyDescent="0.25">
      <c r="A136" s="33">
        <f t="shared" si="1"/>
        <v>130</v>
      </c>
      <c r="B136" s="47" t="s">
        <v>290</v>
      </c>
      <c r="C136" s="47" t="s">
        <v>291</v>
      </c>
      <c r="D136" s="47" t="s">
        <v>127</v>
      </c>
      <c r="E136" s="47" t="s">
        <v>294</v>
      </c>
      <c r="F136" s="48">
        <v>680</v>
      </c>
      <c r="G136" s="48">
        <v>136</v>
      </c>
      <c r="H136" s="49">
        <v>6.1230359999999999</v>
      </c>
      <c r="I136" s="49">
        <v>53.499808000000002</v>
      </c>
    </row>
    <row r="137" spans="1:9" x14ac:dyDescent="0.25">
      <c r="A137" s="33">
        <f t="shared" ref="A137:A166" si="2">A136+1</f>
        <v>131</v>
      </c>
      <c r="B137" s="47" t="s">
        <v>290</v>
      </c>
      <c r="C137" s="47" t="s">
        <v>291</v>
      </c>
      <c r="D137" s="47" t="s">
        <v>129</v>
      </c>
      <c r="E137" s="47" t="s">
        <v>295</v>
      </c>
      <c r="F137" s="48">
        <v>1239</v>
      </c>
      <c r="G137" s="48">
        <v>254</v>
      </c>
      <c r="H137" s="49">
        <v>5.2007529999999997</v>
      </c>
      <c r="I137" s="49">
        <v>52.434350999999999</v>
      </c>
    </row>
    <row r="138" spans="1:9" x14ac:dyDescent="0.25">
      <c r="A138" s="33">
        <f t="shared" si="2"/>
        <v>132</v>
      </c>
      <c r="B138" s="47" t="s">
        <v>290</v>
      </c>
      <c r="C138" s="47" t="s">
        <v>291</v>
      </c>
      <c r="D138" s="47" t="s">
        <v>104</v>
      </c>
      <c r="E138" s="47" t="s">
        <v>296</v>
      </c>
      <c r="F138" s="48">
        <v>1518</v>
      </c>
      <c r="G138" s="48">
        <v>173</v>
      </c>
      <c r="H138" s="49">
        <v>20.041439</v>
      </c>
      <c r="I138" s="49">
        <v>39.291232999999998</v>
      </c>
    </row>
    <row r="139" spans="1:9" x14ac:dyDescent="0.25">
      <c r="A139" s="33">
        <f t="shared" si="2"/>
        <v>133</v>
      </c>
      <c r="B139" s="47" t="s">
        <v>290</v>
      </c>
      <c r="C139" s="47" t="s">
        <v>291</v>
      </c>
      <c r="D139" s="47" t="s">
        <v>106</v>
      </c>
      <c r="E139" s="47" t="s">
        <v>297</v>
      </c>
      <c r="F139" s="48">
        <v>818</v>
      </c>
      <c r="G139" s="48">
        <v>58</v>
      </c>
      <c r="H139" s="49">
        <v>6.0124320000000004</v>
      </c>
      <c r="I139" s="49">
        <v>40.003259</v>
      </c>
    </row>
    <row r="140" spans="1:9" x14ac:dyDescent="0.25">
      <c r="A140" s="33">
        <f t="shared" si="2"/>
        <v>134</v>
      </c>
      <c r="B140" s="47" t="s">
        <v>290</v>
      </c>
      <c r="C140" s="47" t="s">
        <v>291</v>
      </c>
      <c r="D140" s="47" t="s">
        <v>181</v>
      </c>
      <c r="E140" s="47" t="s">
        <v>298</v>
      </c>
      <c r="F140" s="48">
        <v>624</v>
      </c>
      <c r="G140" s="48">
        <v>128</v>
      </c>
      <c r="H140" s="49">
        <v>5.2007529999999997</v>
      </c>
      <c r="I140" s="49">
        <v>52.620314999999998</v>
      </c>
    </row>
    <row r="141" spans="1:9" x14ac:dyDescent="0.25">
      <c r="A141" s="33">
        <f t="shared" si="2"/>
        <v>135</v>
      </c>
      <c r="B141" s="47" t="s">
        <v>290</v>
      </c>
      <c r="C141" s="47" t="s">
        <v>291</v>
      </c>
      <c r="D141" s="47" t="s">
        <v>146</v>
      </c>
      <c r="E141" s="47" t="s">
        <v>299</v>
      </c>
      <c r="F141" s="48">
        <v>321</v>
      </c>
      <c r="G141" s="48">
        <v>33</v>
      </c>
      <c r="H141" s="49">
        <v>2.6670530000000001</v>
      </c>
      <c r="I141" s="49">
        <v>46.873305999999999</v>
      </c>
    </row>
    <row r="142" spans="1:9" x14ac:dyDescent="0.25">
      <c r="A142" s="33">
        <f t="shared" si="2"/>
        <v>136</v>
      </c>
      <c r="B142" s="47" t="s">
        <v>290</v>
      </c>
      <c r="C142" s="47" t="s">
        <v>291</v>
      </c>
      <c r="D142" s="47" t="s">
        <v>148</v>
      </c>
      <c r="E142" s="47" t="s">
        <v>300</v>
      </c>
      <c r="F142" s="48">
        <v>397</v>
      </c>
      <c r="G142" s="48">
        <v>80</v>
      </c>
      <c r="H142" s="49">
        <v>9.9101149999999993</v>
      </c>
      <c r="I142" s="49">
        <v>41.644353000000002</v>
      </c>
    </row>
    <row r="143" spans="1:9" x14ac:dyDescent="0.25">
      <c r="A143" s="33">
        <f t="shared" si="2"/>
        <v>137</v>
      </c>
      <c r="B143" s="47" t="s">
        <v>290</v>
      </c>
      <c r="C143" s="47" t="s">
        <v>291</v>
      </c>
      <c r="D143" s="47" t="s">
        <v>191</v>
      </c>
      <c r="E143" s="47" t="s">
        <v>301</v>
      </c>
      <c r="F143" s="48">
        <v>496</v>
      </c>
      <c r="G143" s="48">
        <v>89</v>
      </c>
      <c r="H143" s="49">
        <v>7.0145039999999996</v>
      </c>
      <c r="I143" s="49">
        <v>45.039852000000003</v>
      </c>
    </row>
    <row r="144" spans="1:9" x14ac:dyDescent="0.25">
      <c r="A144" s="33">
        <f t="shared" si="2"/>
        <v>138</v>
      </c>
      <c r="B144" s="47" t="s">
        <v>290</v>
      </c>
      <c r="C144" s="47" t="s">
        <v>291</v>
      </c>
      <c r="D144" s="47" t="s">
        <v>102</v>
      </c>
      <c r="E144" s="47" t="s">
        <v>302</v>
      </c>
      <c r="F144" s="48">
        <v>582</v>
      </c>
      <c r="G144" s="48">
        <v>105</v>
      </c>
      <c r="H144" s="49">
        <v>4.2087019999999997</v>
      </c>
      <c r="I144" s="49">
        <v>35.210413000000003</v>
      </c>
    </row>
    <row r="145" spans="1:9" x14ac:dyDescent="0.25">
      <c r="A145" s="33">
        <f t="shared" si="2"/>
        <v>139</v>
      </c>
      <c r="B145" s="47" t="s">
        <v>303</v>
      </c>
      <c r="C145" s="47" t="s">
        <v>304</v>
      </c>
      <c r="D145" s="47" t="s">
        <v>123</v>
      </c>
      <c r="E145" s="47" t="s">
        <v>305</v>
      </c>
      <c r="F145" s="48">
        <v>1495</v>
      </c>
      <c r="G145" s="48">
        <v>372</v>
      </c>
      <c r="H145" s="49">
        <v>5.3443839999999998</v>
      </c>
      <c r="I145" s="49">
        <v>43.755552999999999</v>
      </c>
    </row>
    <row r="146" spans="1:9" x14ac:dyDescent="0.25">
      <c r="A146" s="33">
        <f t="shared" si="2"/>
        <v>140</v>
      </c>
      <c r="B146" s="47" t="s">
        <v>303</v>
      </c>
      <c r="C146" s="47" t="s">
        <v>304</v>
      </c>
      <c r="D146" s="47" t="s">
        <v>125</v>
      </c>
      <c r="E146" s="47" t="s">
        <v>306</v>
      </c>
      <c r="F146" s="48">
        <v>2490</v>
      </c>
      <c r="G146" s="48">
        <v>280</v>
      </c>
      <c r="H146" s="49">
        <v>15.632322</v>
      </c>
      <c r="I146" s="49">
        <v>38.935631000000001</v>
      </c>
    </row>
    <row r="147" spans="1:9" x14ac:dyDescent="0.25">
      <c r="A147" s="33">
        <f t="shared" si="2"/>
        <v>141</v>
      </c>
      <c r="B147" s="47" t="s">
        <v>303</v>
      </c>
      <c r="C147" s="47" t="s">
        <v>304</v>
      </c>
      <c r="D147" s="47" t="s">
        <v>127</v>
      </c>
      <c r="E147" s="47" t="s">
        <v>307</v>
      </c>
      <c r="F147" s="48">
        <v>1821</v>
      </c>
      <c r="G147" s="48">
        <v>280</v>
      </c>
      <c r="H147" s="49">
        <v>36.074590000000001</v>
      </c>
      <c r="I147" s="49">
        <v>41.868712000000002</v>
      </c>
    </row>
    <row r="148" spans="1:9" x14ac:dyDescent="0.25">
      <c r="A148" s="33">
        <f t="shared" si="2"/>
        <v>142</v>
      </c>
      <c r="B148" s="47" t="s">
        <v>303</v>
      </c>
      <c r="C148" s="47" t="s">
        <v>304</v>
      </c>
      <c r="D148" s="47" t="s">
        <v>104</v>
      </c>
      <c r="E148" s="47" t="s">
        <v>308</v>
      </c>
      <c r="F148" s="48">
        <v>586</v>
      </c>
      <c r="G148" s="48">
        <v>28</v>
      </c>
      <c r="H148" s="49">
        <v>5.0103600000000004</v>
      </c>
      <c r="I148" s="49">
        <v>60.997756000000003</v>
      </c>
    </row>
    <row r="149" spans="1:9" x14ac:dyDescent="0.25">
      <c r="A149" s="33">
        <f t="shared" si="2"/>
        <v>143</v>
      </c>
      <c r="B149" s="47" t="s">
        <v>303</v>
      </c>
      <c r="C149" s="47" t="s">
        <v>304</v>
      </c>
      <c r="D149" s="47" t="s">
        <v>132</v>
      </c>
      <c r="E149" s="47" t="s">
        <v>309</v>
      </c>
      <c r="F149" s="48">
        <v>715</v>
      </c>
      <c r="G149" s="48">
        <v>80</v>
      </c>
      <c r="H149" s="49">
        <v>10.421548</v>
      </c>
      <c r="I149" s="49">
        <v>35.260728999999998</v>
      </c>
    </row>
    <row r="150" spans="1:9" x14ac:dyDescent="0.25">
      <c r="A150" s="33">
        <f t="shared" si="2"/>
        <v>144</v>
      </c>
      <c r="B150" s="47" t="s">
        <v>303</v>
      </c>
      <c r="C150" s="47" t="s">
        <v>304</v>
      </c>
      <c r="D150" s="47" t="s">
        <v>106</v>
      </c>
      <c r="E150" s="47" t="s">
        <v>310</v>
      </c>
      <c r="F150" s="48">
        <v>337</v>
      </c>
      <c r="G150" s="48">
        <v>84</v>
      </c>
      <c r="H150" s="49">
        <v>2.6721919999999999</v>
      </c>
      <c r="I150" s="49">
        <v>78.387494000000004</v>
      </c>
    </row>
    <row r="151" spans="1:9" x14ac:dyDescent="0.25">
      <c r="A151" s="33">
        <f t="shared" si="2"/>
        <v>145</v>
      </c>
      <c r="B151" s="47" t="s">
        <v>311</v>
      </c>
      <c r="C151" s="47" t="s">
        <v>312</v>
      </c>
      <c r="D151" s="47" t="s">
        <v>123</v>
      </c>
      <c r="E151" s="47" t="s">
        <v>313</v>
      </c>
      <c r="F151" s="48">
        <v>1644</v>
      </c>
      <c r="G151" s="48">
        <v>76</v>
      </c>
      <c r="H151" s="49">
        <v>17.536259000000001</v>
      </c>
      <c r="I151" s="49">
        <v>31.528438000000001</v>
      </c>
    </row>
    <row r="152" spans="1:9" x14ac:dyDescent="0.25">
      <c r="A152" s="33">
        <f t="shared" si="2"/>
        <v>146</v>
      </c>
      <c r="B152" s="47" t="s">
        <v>311</v>
      </c>
      <c r="C152" s="47" t="s">
        <v>312</v>
      </c>
      <c r="D152" s="47" t="s">
        <v>125</v>
      </c>
      <c r="E152" s="47" t="s">
        <v>314</v>
      </c>
      <c r="F152" s="48">
        <v>1175</v>
      </c>
      <c r="G152" s="48">
        <v>384</v>
      </c>
      <c r="H152" s="49">
        <v>20.542475</v>
      </c>
      <c r="I152" s="49">
        <v>54.135317000000001</v>
      </c>
    </row>
    <row r="153" spans="1:9" x14ac:dyDescent="0.25">
      <c r="A153" s="33">
        <f t="shared" si="2"/>
        <v>147</v>
      </c>
      <c r="B153" s="47" t="s">
        <v>311</v>
      </c>
      <c r="C153" s="47" t="s">
        <v>312</v>
      </c>
      <c r="D153" s="47" t="s">
        <v>127</v>
      </c>
      <c r="E153" s="47" t="s">
        <v>315</v>
      </c>
      <c r="F153" s="48">
        <v>1664</v>
      </c>
      <c r="G153" s="48">
        <v>605</v>
      </c>
      <c r="H153" s="49">
        <v>40.082877000000003</v>
      </c>
      <c r="I153" s="49">
        <v>48.070469000000003</v>
      </c>
    </row>
    <row r="154" spans="1:9" x14ac:dyDescent="0.25">
      <c r="A154" s="33">
        <f t="shared" si="2"/>
        <v>148</v>
      </c>
      <c r="B154" s="47" t="s">
        <v>311</v>
      </c>
      <c r="C154" s="47" t="s">
        <v>312</v>
      </c>
      <c r="D154" s="47" t="s">
        <v>129</v>
      </c>
      <c r="E154" s="47" t="s">
        <v>316</v>
      </c>
      <c r="F154" s="48">
        <v>1337</v>
      </c>
      <c r="G154" s="48">
        <v>145</v>
      </c>
      <c r="H154" s="49">
        <v>21.193821</v>
      </c>
      <c r="I154" s="49">
        <v>42.465045000000003</v>
      </c>
    </row>
    <row r="155" spans="1:9" x14ac:dyDescent="0.25">
      <c r="A155" s="33">
        <f t="shared" si="2"/>
        <v>149</v>
      </c>
      <c r="B155" s="47" t="s">
        <v>317</v>
      </c>
      <c r="C155" s="47" t="s">
        <v>318</v>
      </c>
      <c r="D155" s="47" t="s">
        <v>123</v>
      </c>
      <c r="E155" s="47" t="s">
        <v>319</v>
      </c>
      <c r="F155" s="48">
        <v>523</v>
      </c>
      <c r="G155" s="48">
        <v>136</v>
      </c>
      <c r="H155" s="49">
        <v>15.762591</v>
      </c>
      <c r="I155" s="49">
        <v>68.897101000000006</v>
      </c>
    </row>
    <row r="156" spans="1:9" x14ac:dyDescent="0.25">
      <c r="A156" s="33">
        <f t="shared" si="2"/>
        <v>150</v>
      </c>
      <c r="B156" s="47" t="s">
        <v>317</v>
      </c>
      <c r="C156" s="47" t="s">
        <v>318</v>
      </c>
      <c r="D156" s="47" t="s">
        <v>125</v>
      </c>
      <c r="E156" s="47" t="s">
        <v>320</v>
      </c>
      <c r="F156" s="48">
        <v>1119</v>
      </c>
      <c r="G156" s="48">
        <v>377</v>
      </c>
      <c r="H156" s="49">
        <v>17.536259000000001</v>
      </c>
      <c r="I156" s="49">
        <v>49.011774000000003</v>
      </c>
    </row>
    <row r="157" spans="1:9" x14ac:dyDescent="0.25">
      <c r="A157" s="33">
        <f t="shared" si="2"/>
        <v>151</v>
      </c>
      <c r="B157" s="47" t="s">
        <v>317</v>
      </c>
      <c r="C157" s="47" t="s">
        <v>318</v>
      </c>
      <c r="D157" s="47" t="s">
        <v>127</v>
      </c>
      <c r="E157" s="47" t="s">
        <v>321</v>
      </c>
      <c r="F157" s="48">
        <v>391</v>
      </c>
      <c r="G157" s="48">
        <v>45</v>
      </c>
      <c r="H157" s="49">
        <v>4.5594270000000003</v>
      </c>
      <c r="I157" s="49">
        <v>63.049084999999998</v>
      </c>
    </row>
    <row r="158" spans="1:9" x14ac:dyDescent="0.25">
      <c r="A158" s="33">
        <f t="shared" si="2"/>
        <v>152</v>
      </c>
      <c r="B158" s="47" t="s">
        <v>317</v>
      </c>
      <c r="C158" s="47" t="s">
        <v>318</v>
      </c>
      <c r="D158" s="47" t="s">
        <v>129</v>
      </c>
      <c r="E158" s="47" t="s">
        <v>322</v>
      </c>
      <c r="F158" s="48">
        <v>1942</v>
      </c>
      <c r="G158" s="48">
        <v>318</v>
      </c>
      <c r="H158" s="49">
        <v>20.041439</v>
      </c>
      <c r="I158" s="49">
        <v>48.305802</v>
      </c>
    </row>
    <row r="159" spans="1:9" x14ac:dyDescent="0.25">
      <c r="A159" s="33">
        <f t="shared" si="2"/>
        <v>153</v>
      </c>
      <c r="B159" s="47" t="s">
        <v>317</v>
      </c>
      <c r="C159" s="47" t="s">
        <v>318</v>
      </c>
      <c r="D159" s="47" t="s">
        <v>104</v>
      </c>
      <c r="E159" s="47" t="s">
        <v>323</v>
      </c>
      <c r="F159" s="48">
        <v>881</v>
      </c>
      <c r="G159" s="48">
        <v>281</v>
      </c>
      <c r="H159" s="49">
        <v>8.2570730000000001</v>
      </c>
      <c r="I159" s="49">
        <v>75.140511000000004</v>
      </c>
    </row>
    <row r="160" spans="1:9" x14ac:dyDescent="0.25">
      <c r="A160" s="33">
        <f t="shared" si="2"/>
        <v>154</v>
      </c>
      <c r="B160" s="47" t="s">
        <v>317</v>
      </c>
      <c r="C160" s="47" t="s">
        <v>318</v>
      </c>
      <c r="D160" s="47" t="s">
        <v>132</v>
      </c>
      <c r="E160" s="47" t="s">
        <v>324</v>
      </c>
      <c r="F160" s="48">
        <v>1513</v>
      </c>
      <c r="G160" s="48">
        <v>577</v>
      </c>
      <c r="H160" s="49">
        <v>10.020719</v>
      </c>
      <c r="I160" s="49">
        <v>35.118068999999998</v>
      </c>
    </row>
    <row r="161" spans="1:9" x14ac:dyDescent="0.25">
      <c r="A161" s="33">
        <f t="shared" si="2"/>
        <v>155</v>
      </c>
      <c r="B161" s="47" t="s">
        <v>317</v>
      </c>
      <c r="C161" s="47" t="s">
        <v>318</v>
      </c>
      <c r="D161" s="47" t="s">
        <v>106</v>
      </c>
      <c r="E161" s="47" t="s">
        <v>325</v>
      </c>
      <c r="F161" s="48">
        <v>1043</v>
      </c>
      <c r="G161" s="48">
        <v>165</v>
      </c>
      <c r="H161" s="49">
        <v>9.8002629999999993</v>
      </c>
      <c r="I161" s="49">
        <v>38.505378999999998</v>
      </c>
    </row>
    <row r="162" spans="1:9" x14ac:dyDescent="0.25">
      <c r="A162" s="33">
        <f t="shared" si="2"/>
        <v>156</v>
      </c>
      <c r="B162" s="47" t="s">
        <v>326</v>
      </c>
      <c r="C162" s="47" t="s">
        <v>327</v>
      </c>
      <c r="D162" s="47" t="s">
        <v>123</v>
      </c>
      <c r="E162" s="47" t="s">
        <v>328</v>
      </c>
      <c r="F162" s="48">
        <v>1049</v>
      </c>
      <c r="G162" s="48">
        <v>377</v>
      </c>
      <c r="H162" s="49">
        <v>18.738745000000002</v>
      </c>
      <c r="I162" s="49">
        <v>58.576565000000002</v>
      </c>
    </row>
    <row r="163" spans="1:9" x14ac:dyDescent="0.25">
      <c r="A163" s="33">
        <f t="shared" si="2"/>
        <v>157</v>
      </c>
      <c r="B163" s="47" t="s">
        <v>326</v>
      </c>
      <c r="C163" s="47" t="s">
        <v>327</v>
      </c>
      <c r="D163" s="47" t="s">
        <v>125</v>
      </c>
      <c r="E163" s="47" t="s">
        <v>329</v>
      </c>
      <c r="F163" s="48">
        <v>757</v>
      </c>
      <c r="G163" s="48">
        <v>186</v>
      </c>
      <c r="H163" s="49">
        <v>21.043510999999999</v>
      </c>
      <c r="I163" s="49">
        <v>64.001919999999998</v>
      </c>
    </row>
    <row r="164" spans="1:9" x14ac:dyDescent="0.25">
      <c r="A164" s="33">
        <f t="shared" si="2"/>
        <v>158</v>
      </c>
      <c r="B164" s="47" t="s">
        <v>326</v>
      </c>
      <c r="C164" s="47" t="s">
        <v>327</v>
      </c>
      <c r="D164" s="47" t="s">
        <v>127</v>
      </c>
      <c r="E164" s="47" t="s">
        <v>330</v>
      </c>
      <c r="F164" s="48">
        <v>978</v>
      </c>
      <c r="G164" s="48">
        <v>240</v>
      </c>
      <c r="H164" s="49">
        <v>39.080804999999998</v>
      </c>
      <c r="I164" s="49">
        <v>46.523679999999999</v>
      </c>
    </row>
    <row r="165" spans="1:9" x14ac:dyDescent="0.25">
      <c r="A165" s="33">
        <f t="shared" si="2"/>
        <v>159</v>
      </c>
      <c r="B165" s="47" t="s">
        <v>326</v>
      </c>
      <c r="C165" s="47" t="s">
        <v>327</v>
      </c>
      <c r="D165" s="47" t="s">
        <v>129</v>
      </c>
      <c r="E165" s="47" t="s">
        <v>331</v>
      </c>
      <c r="F165" s="48">
        <v>507</v>
      </c>
      <c r="G165" s="48">
        <v>180</v>
      </c>
      <c r="H165" s="49">
        <v>16.033151</v>
      </c>
      <c r="I165" s="49">
        <v>55.114064999999997</v>
      </c>
    </row>
    <row r="166" spans="1:9" x14ac:dyDescent="0.25">
      <c r="A166" s="33">
        <f t="shared" si="2"/>
        <v>160</v>
      </c>
      <c r="B166" s="47" t="s">
        <v>326</v>
      </c>
      <c r="C166" s="47" t="s">
        <v>327</v>
      </c>
      <c r="D166" s="47" t="s">
        <v>104</v>
      </c>
      <c r="E166" s="47" t="s">
        <v>332</v>
      </c>
      <c r="F166" s="48">
        <v>799</v>
      </c>
      <c r="G166" s="48">
        <v>111</v>
      </c>
      <c r="H166" s="49">
        <v>30.062158</v>
      </c>
      <c r="I166" s="49">
        <v>50.503726</v>
      </c>
    </row>
    <row r="167" spans="1:9" x14ac:dyDescent="0.25">
      <c r="B167" s="47"/>
      <c r="C167" s="50"/>
      <c r="D167" s="47"/>
      <c r="E167" s="47"/>
      <c r="F167" s="48"/>
      <c r="G167" s="48"/>
      <c r="H167" s="49"/>
      <c r="I167" s="49"/>
    </row>
    <row r="168" spans="1:9" x14ac:dyDescent="0.25">
      <c r="B168" s="47"/>
      <c r="C168" s="50"/>
      <c r="D168" s="47"/>
      <c r="E168" s="47"/>
      <c r="F168" s="48"/>
      <c r="G168" s="48"/>
      <c r="H168" s="49"/>
      <c r="I168" s="49"/>
    </row>
    <row r="169" spans="1:9" x14ac:dyDescent="0.25">
      <c r="B169" s="47"/>
      <c r="C169" s="50"/>
      <c r="D169" s="47"/>
      <c r="E169" s="47"/>
      <c r="F169" s="48"/>
      <c r="G169" s="48"/>
      <c r="H169" s="49"/>
      <c r="I169" s="49"/>
    </row>
    <row r="170" spans="1:9" x14ac:dyDescent="0.25">
      <c r="B170" s="47"/>
      <c r="C170" s="50"/>
      <c r="D170" s="47"/>
      <c r="E170" s="47"/>
      <c r="F170" s="48"/>
      <c r="G170" s="48"/>
      <c r="H170" s="49"/>
      <c r="I170" s="49"/>
    </row>
    <row r="171" spans="1:9" x14ac:dyDescent="0.25">
      <c r="B171" s="47"/>
      <c r="C171" s="50"/>
      <c r="D171" s="47"/>
      <c r="E171" s="47"/>
      <c r="F171" s="48"/>
      <c r="G171" s="48"/>
      <c r="H171" s="49"/>
      <c r="I171" s="49"/>
    </row>
    <row r="172" spans="1:9" x14ac:dyDescent="0.25">
      <c r="B172" s="47"/>
      <c r="C172" s="50"/>
      <c r="D172" s="47"/>
      <c r="E172" s="47"/>
      <c r="F172" s="48"/>
      <c r="G172" s="48"/>
      <c r="H172" s="49"/>
      <c r="I172" s="49"/>
    </row>
    <row r="173" spans="1:9" x14ac:dyDescent="0.25">
      <c r="B173" s="47"/>
      <c r="C173" s="50"/>
      <c r="D173" s="47"/>
      <c r="E173" s="47"/>
      <c r="F173" s="48"/>
      <c r="G173" s="48"/>
      <c r="H173" s="49"/>
      <c r="I173" s="49"/>
    </row>
    <row r="174" spans="1:9" x14ac:dyDescent="0.25">
      <c r="B174" s="47"/>
      <c r="C174" s="50"/>
      <c r="D174" s="47"/>
      <c r="E174" s="47"/>
      <c r="F174" s="48"/>
      <c r="G174" s="48"/>
      <c r="H174" s="49"/>
      <c r="I174" s="49"/>
    </row>
    <row r="175" spans="1:9" x14ac:dyDescent="0.25">
      <c r="B175" s="47"/>
      <c r="C175" s="50"/>
      <c r="D175" s="47"/>
      <c r="E175" s="47"/>
      <c r="F175" s="48"/>
      <c r="G175" s="48"/>
      <c r="H175" s="49"/>
      <c r="I175" s="49"/>
    </row>
    <row r="176" spans="1:9" x14ac:dyDescent="0.25">
      <c r="B176" s="47"/>
      <c r="C176" s="50"/>
      <c r="D176" s="47"/>
      <c r="E176" s="47"/>
      <c r="F176" s="48"/>
      <c r="G176" s="48"/>
      <c r="H176" s="49"/>
      <c r="I176" s="49"/>
    </row>
    <row r="177" spans="2:9" x14ac:dyDescent="0.25">
      <c r="B177" s="47"/>
      <c r="C177" s="50"/>
      <c r="D177" s="47"/>
      <c r="E177" s="47"/>
      <c r="I177" s="49"/>
    </row>
    <row r="178" spans="2:9" x14ac:dyDescent="0.25">
      <c r="B178" s="47"/>
      <c r="C178" s="50"/>
      <c r="D178" s="47"/>
      <c r="E178" s="47"/>
      <c r="F178" s="48"/>
      <c r="G178" s="48"/>
      <c r="H178" s="49"/>
      <c r="I178" s="49"/>
    </row>
    <row r="179" spans="2:9" x14ac:dyDescent="0.25">
      <c r="B179" s="47"/>
      <c r="C179" s="50"/>
      <c r="D179" s="47"/>
      <c r="E179" s="47"/>
      <c r="F179" s="48"/>
      <c r="G179" s="48"/>
      <c r="H179" s="49"/>
      <c r="I179" s="49"/>
    </row>
    <row r="180" spans="2:9" x14ac:dyDescent="0.25">
      <c r="B180" s="47"/>
      <c r="C180" s="50"/>
      <c r="D180" s="47"/>
      <c r="E180" s="47"/>
      <c r="F180" s="48"/>
      <c r="G180" s="48"/>
      <c r="H180" s="49"/>
      <c r="I180" s="49"/>
    </row>
    <row r="181" spans="2:9" x14ac:dyDescent="0.25">
      <c r="B181" s="47"/>
      <c r="C181" s="50"/>
      <c r="D181" s="47"/>
      <c r="E181" s="47"/>
      <c r="F181" s="48"/>
      <c r="G181" s="48"/>
      <c r="H181" s="49"/>
      <c r="I181" s="49"/>
    </row>
    <row r="182" spans="2:9" x14ac:dyDescent="0.25">
      <c r="B182" s="47"/>
      <c r="C182" s="50"/>
      <c r="D182" s="47"/>
      <c r="E182" s="47"/>
      <c r="F182" s="48"/>
      <c r="G182" s="48"/>
      <c r="H182" s="49"/>
      <c r="I182" s="49"/>
    </row>
    <row r="183" spans="2:9" x14ac:dyDescent="0.25">
      <c r="B183" s="47"/>
      <c r="C183" s="50"/>
      <c r="D183" s="47"/>
      <c r="E183" s="47"/>
      <c r="F183" s="48"/>
      <c r="G183" s="48"/>
      <c r="H183" s="49"/>
      <c r="I183" s="49"/>
    </row>
    <row r="184" spans="2:9" x14ac:dyDescent="0.25">
      <c r="B184" s="47"/>
      <c r="C184" s="50"/>
      <c r="D184" s="47"/>
      <c r="E184" s="47"/>
      <c r="F184" s="48"/>
      <c r="G184" s="48"/>
      <c r="H184" s="49"/>
      <c r="I184" s="49"/>
    </row>
    <row r="185" spans="2:9" x14ac:dyDescent="0.25">
      <c r="B185" s="47"/>
      <c r="C185" s="50"/>
      <c r="D185" s="47"/>
      <c r="E185" s="47"/>
      <c r="F185" s="48"/>
      <c r="G185" s="48"/>
      <c r="H185" s="49"/>
      <c r="I185" s="49"/>
    </row>
    <row r="186" spans="2:9" x14ac:dyDescent="0.25">
      <c r="B186" s="47"/>
      <c r="C186" s="50"/>
      <c r="D186" s="47"/>
      <c r="E186" s="47"/>
      <c r="F186" s="48"/>
      <c r="G186" s="48"/>
      <c r="H186" s="49"/>
      <c r="I186" s="49"/>
    </row>
    <row r="187" spans="2:9" x14ac:dyDescent="0.25">
      <c r="B187" s="47"/>
      <c r="C187" s="50"/>
      <c r="D187" s="47"/>
      <c r="E187" s="47"/>
      <c r="F187" s="48"/>
      <c r="G187" s="48"/>
      <c r="H187" s="49"/>
      <c r="I187" s="49"/>
    </row>
    <row r="188" spans="2:9" x14ac:dyDescent="0.25">
      <c r="B188" s="47"/>
      <c r="C188" s="50"/>
      <c r="D188" s="47"/>
      <c r="E188" s="47"/>
      <c r="F188" s="48"/>
      <c r="G188" s="48"/>
      <c r="H188" s="49"/>
      <c r="I188" s="49"/>
    </row>
    <row r="189" spans="2:9" x14ac:dyDescent="0.25">
      <c r="B189" s="47"/>
      <c r="C189" s="50"/>
      <c r="D189" s="47"/>
      <c r="E189" s="47"/>
      <c r="F189" s="48"/>
      <c r="G189" s="48"/>
      <c r="H189" s="49"/>
      <c r="I189" s="49"/>
    </row>
    <row r="190" spans="2:9" x14ac:dyDescent="0.25">
      <c r="B190" s="47"/>
      <c r="C190" s="50"/>
      <c r="D190" s="47"/>
      <c r="E190" s="47"/>
      <c r="F190" s="48"/>
      <c r="G190" s="48"/>
      <c r="H190" s="49"/>
      <c r="I190" s="49"/>
    </row>
    <row r="191" spans="2:9" x14ac:dyDescent="0.25">
      <c r="B191" s="47"/>
      <c r="C191" s="50"/>
      <c r="D191" s="47"/>
      <c r="E191" s="47"/>
      <c r="F191" s="48"/>
      <c r="G191" s="48"/>
      <c r="H191" s="49"/>
      <c r="I191" s="49"/>
    </row>
    <row r="192" spans="2:9" x14ac:dyDescent="0.25">
      <c r="B192" s="47"/>
      <c r="C192" s="50"/>
      <c r="D192" s="47"/>
      <c r="E192" s="47"/>
      <c r="F192" s="48"/>
      <c r="G192" s="48"/>
      <c r="H192" s="49"/>
      <c r="I192" s="49"/>
    </row>
    <row r="193" spans="2:9" x14ac:dyDescent="0.25">
      <c r="B193" s="47"/>
      <c r="C193" s="50"/>
      <c r="D193" s="47"/>
      <c r="E193" s="47"/>
      <c r="F193" s="48"/>
      <c r="G193" s="48"/>
      <c r="H193" s="49"/>
      <c r="I193" s="49"/>
    </row>
    <row r="194" spans="2:9" x14ac:dyDescent="0.25">
      <c r="B194" s="47"/>
      <c r="C194" s="50"/>
      <c r="D194" s="47"/>
      <c r="E194" s="47"/>
      <c r="F194" s="48"/>
      <c r="G194" s="48"/>
      <c r="H194" s="49"/>
      <c r="I194" s="49"/>
    </row>
    <row r="195" spans="2:9" x14ac:dyDescent="0.25">
      <c r="B195" s="47"/>
      <c r="C195" s="50"/>
      <c r="D195" s="47"/>
      <c r="E195" s="47"/>
      <c r="F195" s="48"/>
      <c r="G195" s="48"/>
      <c r="H195" s="49"/>
      <c r="I195" s="49"/>
    </row>
    <row r="196" spans="2:9" x14ac:dyDescent="0.25">
      <c r="B196" s="47"/>
      <c r="C196" s="50"/>
      <c r="D196" s="47"/>
      <c r="E196" s="47"/>
      <c r="F196" s="48"/>
      <c r="G196" s="48"/>
      <c r="H196" s="49"/>
      <c r="I196" s="49"/>
    </row>
    <row r="197" spans="2:9" x14ac:dyDescent="0.25">
      <c r="B197" s="47"/>
      <c r="C197" s="50"/>
      <c r="D197" s="47"/>
      <c r="E197" s="47"/>
      <c r="F197" s="48"/>
      <c r="G197" s="48"/>
      <c r="H197" s="49"/>
      <c r="I197" s="49"/>
    </row>
    <row r="198" spans="2:9" x14ac:dyDescent="0.25">
      <c r="B198" s="47"/>
      <c r="C198" s="50"/>
      <c r="D198" s="47"/>
      <c r="E198" s="47"/>
      <c r="F198" s="48"/>
      <c r="G198" s="48"/>
      <c r="H198" s="49"/>
      <c r="I198" s="49"/>
    </row>
    <row r="199" spans="2:9" x14ac:dyDescent="0.25">
      <c r="B199" s="47"/>
      <c r="C199" s="50"/>
      <c r="D199" s="47"/>
      <c r="E199" s="47"/>
      <c r="F199" s="48"/>
      <c r="G199" s="48"/>
      <c r="H199" s="49"/>
      <c r="I199" s="49"/>
    </row>
    <row r="200" spans="2:9" x14ac:dyDescent="0.25">
      <c r="B200" s="47"/>
      <c r="C200" s="50"/>
      <c r="D200" s="47"/>
      <c r="E200" s="47"/>
      <c r="F200" s="48"/>
      <c r="G200" s="48"/>
      <c r="H200" s="49"/>
      <c r="I200" s="49"/>
    </row>
    <row r="201" spans="2:9" x14ac:dyDescent="0.25">
      <c r="B201" s="47"/>
      <c r="C201" s="50"/>
      <c r="D201" s="47"/>
      <c r="E201" s="47"/>
      <c r="F201" s="48"/>
      <c r="G201" s="48"/>
      <c r="H201" s="49"/>
      <c r="I201" s="49"/>
    </row>
    <row r="202" spans="2:9" x14ac:dyDescent="0.25">
      <c r="B202" s="47"/>
      <c r="C202" s="50"/>
      <c r="D202" s="47"/>
      <c r="E202" s="47"/>
      <c r="F202" s="48"/>
      <c r="G202" s="48"/>
      <c r="H202" s="49"/>
      <c r="I202" s="49"/>
    </row>
    <row r="203" spans="2:9" x14ac:dyDescent="0.25">
      <c r="B203" s="47"/>
      <c r="C203" s="50"/>
      <c r="D203" s="47"/>
      <c r="E203" s="47"/>
      <c r="F203" s="48"/>
      <c r="G203" s="48"/>
      <c r="H203" s="49"/>
      <c r="I203" s="49"/>
    </row>
    <row r="204" spans="2:9" x14ac:dyDescent="0.25">
      <c r="B204" s="47"/>
      <c r="C204" s="50"/>
      <c r="D204" s="47"/>
      <c r="E204" s="47"/>
      <c r="F204" s="48"/>
      <c r="G204" s="48"/>
      <c r="H204" s="49"/>
      <c r="I204" s="49"/>
    </row>
    <row r="205" spans="2:9" x14ac:dyDescent="0.25">
      <c r="B205" s="47"/>
      <c r="C205" s="50"/>
      <c r="D205" s="47"/>
      <c r="E205" s="47"/>
      <c r="F205" s="48"/>
      <c r="G205" s="48"/>
      <c r="H205" s="49"/>
      <c r="I205" s="49"/>
    </row>
    <row r="206" spans="2:9" x14ac:dyDescent="0.25">
      <c r="B206" s="47"/>
      <c r="C206" s="50"/>
      <c r="D206" s="47"/>
      <c r="E206" s="47"/>
      <c r="F206" s="48"/>
      <c r="G206" s="48"/>
      <c r="H206" s="49"/>
      <c r="I206" s="49"/>
    </row>
    <row r="207" spans="2:9" x14ac:dyDescent="0.25">
      <c r="B207" s="47"/>
      <c r="C207" s="50"/>
      <c r="D207" s="47"/>
      <c r="E207" s="47"/>
      <c r="F207" s="48"/>
      <c r="G207" s="48"/>
      <c r="H207" s="49"/>
      <c r="I207" s="49"/>
    </row>
    <row r="208" spans="2:9" x14ac:dyDescent="0.25">
      <c r="B208" s="47"/>
      <c r="C208" s="50"/>
      <c r="D208" s="47"/>
      <c r="E208" s="47"/>
      <c r="F208" s="48"/>
      <c r="G208" s="48"/>
      <c r="H208" s="49"/>
      <c r="I208" s="49"/>
    </row>
    <row r="209" spans="2:9" x14ac:dyDescent="0.25">
      <c r="B209" s="47"/>
      <c r="C209" s="50"/>
      <c r="D209" s="47"/>
      <c r="E209" s="47"/>
      <c r="F209" s="48"/>
      <c r="G209" s="48"/>
      <c r="H209" s="49"/>
      <c r="I209" s="49"/>
    </row>
    <row r="210" spans="2:9" x14ac:dyDescent="0.25">
      <c r="B210" s="47"/>
      <c r="C210" s="50"/>
      <c r="D210" s="47"/>
      <c r="E210" s="47"/>
      <c r="F210" s="48"/>
      <c r="G210" s="48"/>
      <c r="H210" s="49"/>
      <c r="I210" s="49"/>
    </row>
    <row r="211" spans="2:9" x14ac:dyDescent="0.25">
      <c r="B211" s="47"/>
      <c r="C211" s="50"/>
      <c r="D211" s="47"/>
      <c r="E211" s="47"/>
      <c r="F211" s="48"/>
      <c r="G211" s="48"/>
      <c r="H211" s="49"/>
      <c r="I211" s="49"/>
    </row>
    <row r="212" spans="2:9" x14ac:dyDescent="0.25">
      <c r="B212" s="47"/>
      <c r="C212" s="50"/>
      <c r="D212" s="47"/>
      <c r="E212" s="47"/>
      <c r="F212" s="48"/>
      <c r="G212" s="48"/>
      <c r="H212" s="49"/>
      <c r="I212" s="49"/>
    </row>
    <row r="213" spans="2:9" x14ac:dyDescent="0.25">
      <c r="B213" s="47"/>
      <c r="C213" s="50"/>
      <c r="D213" s="47"/>
      <c r="E213" s="47"/>
      <c r="F213" s="48"/>
      <c r="G213" s="48"/>
      <c r="H213" s="49"/>
      <c r="I213" s="49"/>
    </row>
    <row r="214" spans="2:9" x14ac:dyDescent="0.25">
      <c r="B214" s="47"/>
      <c r="C214" s="50"/>
      <c r="D214" s="47"/>
      <c r="E214" s="47"/>
      <c r="F214" s="48"/>
      <c r="G214" s="48"/>
      <c r="H214" s="49"/>
      <c r="I214" s="49"/>
    </row>
    <row r="215" spans="2:9" x14ac:dyDescent="0.25">
      <c r="B215" s="47"/>
      <c r="C215" s="50"/>
      <c r="D215" s="47"/>
      <c r="E215" s="47"/>
      <c r="F215" s="48"/>
      <c r="G215" s="48"/>
      <c r="H215" s="49"/>
      <c r="I215" s="49"/>
    </row>
    <row r="216" spans="2:9" x14ac:dyDescent="0.25">
      <c r="B216" s="47"/>
      <c r="C216" s="50"/>
      <c r="D216" s="47"/>
      <c r="E216" s="47"/>
      <c r="F216" s="48"/>
      <c r="G216" s="48"/>
      <c r="H216" s="49"/>
      <c r="I216" s="49"/>
    </row>
    <row r="217" spans="2:9" x14ac:dyDescent="0.25">
      <c r="B217" s="47"/>
      <c r="C217" s="50"/>
      <c r="D217" s="47"/>
      <c r="E217" s="47"/>
      <c r="F217" s="48"/>
      <c r="G217" s="48"/>
      <c r="H217" s="49"/>
      <c r="I217" s="49"/>
    </row>
    <row r="218" spans="2:9" x14ac:dyDescent="0.25">
      <c r="B218" s="47"/>
      <c r="C218" s="50"/>
      <c r="D218" s="47"/>
      <c r="E218" s="47"/>
      <c r="F218" s="48"/>
      <c r="G218" s="48"/>
      <c r="H218" s="49"/>
      <c r="I218" s="49"/>
    </row>
    <row r="219" spans="2:9" x14ac:dyDescent="0.25">
      <c r="B219" s="47"/>
      <c r="C219" s="50"/>
      <c r="D219" s="47"/>
      <c r="E219" s="47"/>
      <c r="F219" s="48"/>
      <c r="G219" s="48"/>
      <c r="H219" s="49"/>
      <c r="I219" s="49"/>
    </row>
    <row r="220" spans="2:9" x14ac:dyDescent="0.25">
      <c r="B220" s="47"/>
      <c r="C220" s="50"/>
      <c r="D220" s="47"/>
      <c r="E220" s="47"/>
      <c r="I220" s="49"/>
    </row>
    <row r="221" spans="2:9" x14ac:dyDescent="0.25">
      <c r="B221" s="47"/>
      <c r="C221" s="50"/>
      <c r="D221" s="47"/>
      <c r="E221" s="47"/>
      <c r="I221" s="49"/>
    </row>
    <row r="222" spans="2:9" x14ac:dyDescent="0.25">
      <c r="B222" s="47"/>
      <c r="C222" s="50"/>
      <c r="D222" s="47"/>
      <c r="E222" s="47"/>
      <c r="F222" s="48"/>
      <c r="G222" s="48"/>
      <c r="H222" s="49"/>
      <c r="I222" s="49"/>
    </row>
    <row r="223" spans="2:9" x14ac:dyDescent="0.25">
      <c r="B223" s="47"/>
      <c r="C223" s="50"/>
      <c r="D223" s="47"/>
      <c r="E223" s="47"/>
      <c r="F223" s="48"/>
      <c r="G223" s="48"/>
      <c r="H223" s="49"/>
      <c r="I223" s="49"/>
    </row>
    <row r="224" spans="2:9" x14ac:dyDescent="0.25">
      <c r="B224" s="47"/>
      <c r="C224" s="50"/>
      <c r="D224" s="47"/>
      <c r="E224" s="47"/>
      <c r="F224" s="48"/>
      <c r="G224" s="48"/>
      <c r="H224" s="49"/>
      <c r="I224" s="49"/>
    </row>
    <row r="225" spans="2:9" x14ac:dyDescent="0.25">
      <c r="B225" s="47"/>
      <c r="C225" s="50"/>
      <c r="D225" s="47"/>
      <c r="E225" s="47"/>
      <c r="F225" s="48"/>
      <c r="G225" s="48"/>
      <c r="H225" s="49"/>
      <c r="I225" s="49"/>
    </row>
    <row r="226" spans="2:9" x14ac:dyDescent="0.25">
      <c r="B226" s="47"/>
      <c r="C226" s="50"/>
      <c r="D226" s="47"/>
      <c r="E226" s="47"/>
      <c r="F226" s="48"/>
      <c r="G226" s="48"/>
      <c r="H226" s="49"/>
      <c r="I226" s="49"/>
    </row>
    <row r="227" spans="2:9" x14ac:dyDescent="0.25">
      <c r="B227" s="47"/>
      <c r="C227" s="50"/>
      <c r="D227" s="47"/>
      <c r="E227" s="47"/>
      <c r="F227" s="48"/>
      <c r="G227" s="48"/>
      <c r="H227" s="49"/>
      <c r="I227" s="49"/>
    </row>
    <row r="228" spans="2:9" x14ac:dyDescent="0.25">
      <c r="B228" s="47"/>
      <c r="C228" s="50"/>
      <c r="D228" s="47"/>
      <c r="E228" s="47"/>
      <c r="F228" s="48"/>
      <c r="G228" s="48"/>
      <c r="H228" s="49"/>
      <c r="I228" s="49"/>
    </row>
    <row r="229" spans="2:9" x14ac:dyDescent="0.25">
      <c r="B229" s="47"/>
      <c r="C229" s="50"/>
      <c r="D229" s="47"/>
      <c r="E229" s="47"/>
      <c r="F229" s="48"/>
      <c r="G229" s="48"/>
      <c r="H229" s="49"/>
      <c r="I229" s="49"/>
    </row>
    <row r="230" spans="2:9" x14ac:dyDescent="0.25">
      <c r="B230" s="47"/>
      <c r="C230" s="50"/>
      <c r="D230" s="47"/>
      <c r="E230" s="47"/>
      <c r="F230" s="48"/>
      <c r="G230" s="48"/>
      <c r="H230" s="49"/>
      <c r="I230" s="49"/>
    </row>
    <row r="231" spans="2:9" x14ac:dyDescent="0.25">
      <c r="B231" s="47"/>
      <c r="C231" s="50"/>
      <c r="D231" s="47"/>
      <c r="E231" s="47"/>
      <c r="F231" s="48"/>
      <c r="G231" s="48"/>
      <c r="H231" s="49"/>
      <c r="I231" s="49"/>
    </row>
    <row r="232" spans="2:9" x14ac:dyDescent="0.25">
      <c r="B232" s="47"/>
      <c r="C232" s="50"/>
      <c r="D232" s="47"/>
      <c r="E232" s="47"/>
      <c r="F232" s="48"/>
      <c r="G232" s="48"/>
      <c r="H232" s="49"/>
      <c r="I232" s="49"/>
    </row>
    <row r="233" spans="2:9" x14ac:dyDescent="0.25">
      <c r="B233" s="47"/>
      <c r="C233" s="50"/>
      <c r="D233" s="47"/>
      <c r="E233" s="47"/>
      <c r="F233" s="48"/>
      <c r="G233" s="48"/>
      <c r="H233" s="49"/>
      <c r="I233" s="49"/>
    </row>
    <row r="234" spans="2:9" x14ac:dyDescent="0.25">
      <c r="B234" s="47"/>
      <c r="C234" s="50"/>
      <c r="D234" s="47"/>
      <c r="E234" s="47"/>
      <c r="F234" s="48"/>
      <c r="G234" s="48"/>
      <c r="H234" s="49"/>
      <c r="I234" s="49"/>
    </row>
    <row r="235" spans="2:9" x14ac:dyDescent="0.25">
      <c r="B235" s="47"/>
      <c r="C235" s="50"/>
      <c r="D235" s="47"/>
      <c r="E235" s="47"/>
      <c r="F235" s="48"/>
      <c r="G235" s="48"/>
      <c r="H235" s="49"/>
      <c r="I235" s="49"/>
    </row>
    <row r="236" spans="2:9" x14ac:dyDescent="0.25">
      <c r="B236" s="47"/>
      <c r="C236" s="50"/>
      <c r="D236" s="47"/>
      <c r="E236" s="47"/>
      <c r="F236" s="48"/>
      <c r="G236" s="48"/>
      <c r="H236" s="49"/>
      <c r="I236" s="49"/>
    </row>
    <row r="237" spans="2:9" x14ac:dyDescent="0.25">
      <c r="B237" s="47"/>
      <c r="C237" s="50"/>
      <c r="D237" s="47"/>
      <c r="E237" s="47"/>
      <c r="I237" s="49"/>
    </row>
    <row r="238" spans="2:9" x14ac:dyDescent="0.25">
      <c r="B238" s="47"/>
      <c r="C238" s="50"/>
      <c r="D238" s="47"/>
      <c r="E238" s="47"/>
      <c r="F238" s="48"/>
      <c r="G238" s="48"/>
      <c r="H238" s="49"/>
      <c r="I238" s="49"/>
    </row>
    <row r="239" spans="2:9" x14ac:dyDescent="0.25">
      <c r="B239" s="47"/>
      <c r="C239" s="50"/>
      <c r="D239" s="47"/>
      <c r="E239" s="47"/>
      <c r="F239" s="48"/>
      <c r="G239" s="48"/>
      <c r="H239" s="49"/>
      <c r="I239" s="49"/>
    </row>
    <row r="240" spans="2:9" x14ac:dyDescent="0.25">
      <c r="B240" s="47"/>
      <c r="C240" s="50"/>
      <c r="D240" s="47"/>
      <c r="E240" s="47"/>
      <c r="F240" s="48"/>
      <c r="G240" s="48"/>
      <c r="H240" s="49"/>
      <c r="I240" s="49"/>
    </row>
    <row r="241" spans="2:9" x14ac:dyDescent="0.25">
      <c r="B241" s="47"/>
      <c r="C241" s="50"/>
      <c r="D241" s="47"/>
      <c r="E241" s="47"/>
      <c r="F241" s="48"/>
      <c r="G241" s="48"/>
      <c r="H241" s="49"/>
      <c r="I241" s="49"/>
    </row>
    <row r="242" spans="2:9" x14ac:dyDescent="0.25">
      <c r="B242" s="47"/>
      <c r="C242" s="50"/>
      <c r="D242" s="47"/>
      <c r="E242" s="47"/>
      <c r="F242" s="48"/>
      <c r="G242" s="48"/>
      <c r="H242" s="49"/>
      <c r="I242" s="49"/>
    </row>
    <row r="243" spans="2:9" x14ac:dyDescent="0.25">
      <c r="B243" s="47"/>
      <c r="C243" s="50"/>
      <c r="D243" s="47"/>
      <c r="E243" s="47"/>
      <c r="F243" s="48"/>
      <c r="G243" s="48"/>
      <c r="H243" s="49"/>
      <c r="I243" s="49"/>
    </row>
    <row r="244" spans="2:9" x14ac:dyDescent="0.25">
      <c r="B244" s="47"/>
      <c r="C244" s="50"/>
      <c r="D244" s="47"/>
      <c r="E244" s="47"/>
      <c r="F244" s="48"/>
      <c r="G244" s="48"/>
      <c r="H244" s="49"/>
      <c r="I244" s="49"/>
    </row>
    <row r="245" spans="2:9" x14ac:dyDescent="0.25">
      <c r="B245" s="47"/>
      <c r="C245" s="50"/>
      <c r="D245" s="47"/>
      <c r="E245" s="47"/>
      <c r="F245" s="48"/>
      <c r="G245" s="48"/>
      <c r="H245" s="49"/>
      <c r="I245" s="49"/>
    </row>
    <row r="246" spans="2:9" x14ac:dyDescent="0.25">
      <c r="B246" s="47"/>
      <c r="C246" s="50"/>
      <c r="D246" s="47"/>
      <c r="E246" s="47"/>
      <c r="F246" s="48"/>
      <c r="G246" s="48"/>
      <c r="H246" s="49"/>
      <c r="I246" s="49"/>
    </row>
    <row r="247" spans="2:9" x14ac:dyDescent="0.25">
      <c r="B247" s="47"/>
      <c r="C247" s="50"/>
      <c r="D247" s="47"/>
      <c r="E247" s="47"/>
      <c r="F247" s="48"/>
      <c r="G247" s="48"/>
      <c r="H247" s="49"/>
      <c r="I247" s="49"/>
    </row>
    <row r="248" spans="2:9" x14ac:dyDescent="0.25">
      <c r="B248" s="47"/>
      <c r="C248" s="50"/>
      <c r="D248" s="47"/>
      <c r="E248" s="47"/>
      <c r="F248" s="48"/>
      <c r="G248" s="48"/>
      <c r="H248" s="49"/>
      <c r="I248" s="49"/>
    </row>
    <row r="249" spans="2:9" x14ac:dyDescent="0.25">
      <c r="B249" s="47"/>
      <c r="C249" s="50"/>
      <c r="D249" s="47"/>
      <c r="E249" s="47"/>
      <c r="F249" s="48"/>
      <c r="G249" s="48"/>
      <c r="H249" s="49"/>
      <c r="I249" s="49"/>
    </row>
    <row r="250" spans="2:9" x14ac:dyDescent="0.25">
      <c r="B250" s="47"/>
      <c r="C250" s="50"/>
      <c r="D250" s="47"/>
      <c r="E250" s="47"/>
      <c r="F250" s="48"/>
      <c r="G250" s="48"/>
      <c r="H250" s="49"/>
      <c r="I250" s="49"/>
    </row>
    <row r="251" spans="2:9" x14ac:dyDescent="0.25">
      <c r="B251" s="47"/>
      <c r="C251" s="50"/>
      <c r="D251" s="47"/>
      <c r="E251" s="47"/>
      <c r="F251" s="48"/>
      <c r="G251" s="48"/>
      <c r="H251" s="49"/>
      <c r="I251" s="49"/>
    </row>
    <row r="252" spans="2:9" x14ac:dyDescent="0.25">
      <c r="B252" s="47"/>
      <c r="C252" s="50"/>
      <c r="D252" s="47"/>
      <c r="E252" s="47"/>
      <c r="F252" s="48"/>
      <c r="G252" s="48"/>
      <c r="H252" s="49"/>
      <c r="I252" s="49"/>
    </row>
    <row r="253" spans="2:9" x14ac:dyDescent="0.25">
      <c r="B253" s="47"/>
      <c r="C253" s="50"/>
      <c r="D253" s="47"/>
      <c r="E253" s="47"/>
      <c r="F253" s="48"/>
      <c r="G253" s="48"/>
      <c r="H253" s="49"/>
      <c r="I253" s="49"/>
    </row>
    <row r="254" spans="2:9" x14ac:dyDescent="0.25">
      <c r="B254" s="47"/>
      <c r="C254" s="50"/>
      <c r="D254" s="47"/>
      <c r="E254" s="47"/>
      <c r="F254" s="48"/>
      <c r="G254" s="48"/>
      <c r="H254" s="49"/>
      <c r="I254" s="49"/>
    </row>
    <row r="255" spans="2:9" x14ac:dyDescent="0.25">
      <c r="B255" s="47"/>
      <c r="C255" s="50"/>
      <c r="D255" s="47"/>
      <c r="E255" s="47"/>
      <c r="F255" s="48"/>
      <c r="G255" s="48"/>
      <c r="H255" s="49"/>
      <c r="I255" s="49"/>
    </row>
    <row r="256" spans="2:9" x14ac:dyDescent="0.25">
      <c r="B256" s="47"/>
      <c r="C256" s="50"/>
      <c r="D256" s="47"/>
      <c r="E256" s="47"/>
      <c r="F256" s="48"/>
      <c r="G256" s="48"/>
      <c r="H256" s="49"/>
      <c r="I256" s="49"/>
    </row>
    <row r="257" spans="2:9" x14ac:dyDescent="0.25">
      <c r="B257" s="47"/>
      <c r="C257" s="50"/>
      <c r="D257" s="47"/>
      <c r="E257" s="47"/>
      <c r="F257" s="48"/>
      <c r="G257" s="48"/>
      <c r="H257" s="49"/>
      <c r="I257" s="49"/>
    </row>
    <row r="258" spans="2:9" x14ac:dyDescent="0.25">
      <c r="B258" s="47"/>
      <c r="C258" s="50"/>
      <c r="D258" s="47"/>
      <c r="E258" s="47"/>
      <c r="F258" s="48"/>
      <c r="G258" s="48"/>
      <c r="H258" s="49"/>
      <c r="I258" s="49"/>
    </row>
    <row r="259" spans="2:9" x14ac:dyDescent="0.25">
      <c r="B259" s="47"/>
      <c r="C259" s="50"/>
      <c r="D259" s="47"/>
      <c r="E259" s="47"/>
      <c r="F259" s="48"/>
      <c r="G259" s="48"/>
      <c r="H259" s="49"/>
      <c r="I259" s="49"/>
    </row>
    <row r="260" spans="2:9" x14ac:dyDescent="0.25">
      <c r="B260" s="47"/>
      <c r="C260" s="50"/>
      <c r="D260" s="47"/>
      <c r="E260" s="47"/>
      <c r="F260" s="48"/>
      <c r="G260" s="48"/>
      <c r="H260" s="49"/>
      <c r="I260" s="49"/>
    </row>
    <row r="261" spans="2:9" x14ac:dyDescent="0.25">
      <c r="B261" s="47"/>
      <c r="C261" s="50"/>
      <c r="D261" s="47"/>
      <c r="E261" s="47"/>
      <c r="F261" s="48"/>
      <c r="G261" s="48"/>
      <c r="H261" s="49"/>
      <c r="I261" s="49"/>
    </row>
    <row r="262" spans="2:9" x14ac:dyDescent="0.25">
      <c r="B262" s="47"/>
      <c r="C262" s="50"/>
      <c r="D262" s="47"/>
      <c r="E262" s="47"/>
      <c r="F262" s="48"/>
      <c r="G262" s="48"/>
      <c r="H262" s="49"/>
      <c r="I262" s="49"/>
    </row>
    <row r="263" spans="2:9" x14ac:dyDescent="0.25">
      <c r="B263" s="47"/>
      <c r="C263" s="50"/>
      <c r="D263" s="47"/>
      <c r="E263" s="47"/>
      <c r="F263" s="48"/>
      <c r="G263" s="48"/>
      <c r="H263" s="49"/>
      <c r="I263" s="49"/>
    </row>
    <row r="264" spans="2:9" x14ac:dyDescent="0.25">
      <c r="B264" s="47"/>
      <c r="C264" s="50"/>
      <c r="D264" s="47"/>
      <c r="E264" s="47"/>
      <c r="F264" s="48"/>
      <c r="G264" s="48"/>
      <c r="H264" s="49"/>
      <c r="I264" s="49"/>
    </row>
    <row r="265" spans="2:9" x14ac:dyDescent="0.25">
      <c r="B265" s="47"/>
      <c r="C265" s="50"/>
      <c r="D265" s="47"/>
      <c r="E265" s="47"/>
      <c r="F265" s="48"/>
      <c r="G265" s="48"/>
      <c r="H265" s="49"/>
      <c r="I265" s="49"/>
    </row>
    <row r="266" spans="2:9" x14ac:dyDescent="0.25">
      <c r="B266" s="47"/>
      <c r="C266" s="50"/>
      <c r="D266" s="47"/>
      <c r="E266" s="47"/>
      <c r="F266" s="48"/>
      <c r="G266" s="48"/>
      <c r="H266" s="49"/>
      <c r="I266" s="49"/>
    </row>
  </sheetData>
  <mergeCells count="1">
    <mergeCell ref="A1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236"/>
  <sheetViews>
    <sheetView tabSelected="1" view="pageBreakPreview" topLeftCell="D169" zoomScaleSheetLayoutView="100" workbookViewId="0">
      <selection activeCell="J229" sqref="J229"/>
    </sheetView>
  </sheetViews>
  <sheetFormatPr defaultRowHeight="12" x14ac:dyDescent="0.2"/>
  <cols>
    <col min="1" max="1" width="4.28515625" style="53" customWidth="1"/>
    <col min="2" max="2" width="8" style="53" customWidth="1"/>
    <col min="3" max="3" width="21.7109375" style="53" customWidth="1"/>
    <col min="4" max="4" width="16" style="53" customWidth="1"/>
    <col min="5" max="5" width="9.140625" style="53" customWidth="1"/>
    <col min="6" max="6" width="10.28515625" style="53" customWidth="1"/>
    <col min="7" max="7" width="10.5703125" style="53" customWidth="1"/>
    <col min="8" max="8" width="13.28515625" style="53" customWidth="1"/>
    <col min="9" max="9" width="10.5703125" style="53" customWidth="1"/>
    <col min="10" max="10" width="10.85546875" style="53" customWidth="1"/>
    <col min="11" max="11" width="11.140625" style="53" customWidth="1"/>
    <col min="12" max="12" width="9.42578125" style="53" customWidth="1"/>
    <col min="13" max="14" width="8.5703125" style="53" customWidth="1"/>
    <col min="15" max="15" width="9.7109375" style="53" customWidth="1"/>
    <col min="16" max="16" width="9.5703125" style="53" customWidth="1"/>
    <col min="17" max="17" width="19.42578125" style="53" customWidth="1"/>
    <col min="18" max="18" width="15.42578125" style="89" customWidth="1"/>
    <col min="19" max="19" width="19" style="89" customWidth="1"/>
    <col min="20" max="20" width="10.5703125" style="53" bestFit="1" customWidth="1"/>
    <col min="21" max="16384" width="9.140625" style="53"/>
  </cols>
  <sheetData>
    <row r="1" spans="2:20" s="102" customFormat="1" x14ac:dyDescent="0.2">
      <c r="R1" s="103"/>
      <c r="S1" s="103"/>
    </row>
    <row r="2" spans="2:20" s="110" customFormat="1" x14ac:dyDescent="0.2"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2:20" s="110" customFormat="1" ht="15.75" x14ac:dyDescent="0.25">
      <c r="B3" s="116"/>
      <c r="C3" s="116" t="s">
        <v>383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2:20" s="110" customFormat="1" x14ac:dyDescent="0.2">
      <c r="B4" s="146" t="s">
        <v>380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2:20" s="110" customFormat="1" x14ac:dyDescent="0.2">
      <c r="B5" s="146" t="s">
        <v>381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2:20" s="110" customFormat="1" x14ac:dyDescent="0.2">
      <c r="B6" s="146" t="s">
        <v>389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</row>
    <row r="7" spans="2:20" s="113" customFormat="1" x14ac:dyDescent="0.2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</row>
    <row r="8" spans="2:20" ht="15" customHeight="1" x14ac:dyDescent="0.2">
      <c r="B8" s="143" t="s">
        <v>0</v>
      </c>
      <c r="C8" s="143" t="s">
        <v>21</v>
      </c>
      <c r="D8" s="143" t="s">
        <v>1</v>
      </c>
      <c r="E8" s="147" t="s">
        <v>19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3" t="s">
        <v>20</v>
      </c>
    </row>
    <row r="9" spans="2:20" ht="15" customHeight="1" x14ac:dyDescent="0.2">
      <c r="B9" s="143"/>
      <c r="C9" s="143"/>
      <c r="D9" s="143"/>
      <c r="E9" s="143" t="s">
        <v>53</v>
      </c>
      <c r="F9" s="143"/>
      <c r="G9" s="143"/>
      <c r="H9" s="143" t="s">
        <v>85</v>
      </c>
      <c r="I9" s="143"/>
      <c r="J9" s="143"/>
      <c r="K9" s="143" t="s">
        <v>4</v>
      </c>
      <c r="L9" s="143"/>
      <c r="M9" s="143"/>
      <c r="N9" s="143" t="s">
        <v>25</v>
      </c>
      <c r="O9" s="143"/>
      <c r="P9" s="143"/>
      <c r="Q9" s="143" t="s">
        <v>5</v>
      </c>
      <c r="R9" s="143" t="s">
        <v>19</v>
      </c>
      <c r="S9" s="143"/>
    </row>
    <row r="10" spans="2:20" ht="48" x14ac:dyDescent="0.2">
      <c r="B10" s="143"/>
      <c r="C10" s="143"/>
      <c r="D10" s="143"/>
      <c r="E10" s="57" t="s">
        <v>53</v>
      </c>
      <c r="F10" s="57" t="s">
        <v>86</v>
      </c>
      <c r="G10" s="57" t="s">
        <v>6</v>
      </c>
      <c r="H10" s="57" t="s">
        <v>85</v>
      </c>
      <c r="I10" s="57" t="s">
        <v>87</v>
      </c>
      <c r="J10" s="57" t="s">
        <v>6</v>
      </c>
      <c r="K10" s="57" t="s">
        <v>4</v>
      </c>
      <c r="L10" s="57" t="s">
        <v>88</v>
      </c>
      <c r="M10" s="57" t="s">
        <v>6</v>
      </c>
      <c r="N10" s="57" t="s">
        <v>61</v>
      </c>
      <c r="O10" s="57" t="s">
        <v>89</v>
      </c>
      <c r="P10" s="57" t="s">
        <v>6</v>
      </c>
      <c r="Q10" s="143"/>
      <c r="R10" s="143"/>
      <c r="S10" s="143"/>
    </row>
    <row r="11" spans="2:20" s="59" customFormat="1" x14ac:dyDescent="0.2">
      <c r="B11" s="51" t="s">
        <v>31</v>
      </c>
      <c r="C11" s="51" t="s">
        <v>32</v>
      </c>
      <c r="D11" s="51" t="s">
        <v>33</v>
      </c>
      <c r="E11" s="51" t="s">
        <v>34</v>
      </c>
      <c r="F11" s="51" t="s">
        <v>35</v>
      </c>
      <c r="G11" s="51" t="s">
        <v>36</v>
      </c>
      <c r="H11" s="51" t="s">
        <v>37</v>
      </c>
      <c r="I11" s="51" t="s">
        <v>38</v>
      </c>
      <c r="J11" s="51" t="s">
        <v>39</v>
      </c>
      <c r="K11" s="51" t="s">
        <v>40</v>
      </c>
      <c r="L11" s="51" t="s">
        <v>41</v>
      </c>
      <c r="M11" s="51" t="s">
        <v>42</v>
      </c>
      <c r="N11" s="51" t="s">
        <v>43</v>
      </c>
      <c r="O11" s="51" t="s">
        <v>44</v>
      </c>
      <c r="P11" s="51" t="s">
        <v>45</v>
      </c>
      <c r="Q11" s="51" t="s">
        <v>90</v>
      </c>
      <c r="R11" s="58" t="s">
        <v>47</v>
      </c>
      <c r="S11" s="52" t="s">
        <v>91</v>
      </c>
    </row>
    <row r="12" spans="2:20" x14ac:dyDescent="0.2">
      <c r="B12" s="60" t="s">
        <v>7</v>
      </c>
      <c r="C12" s="61" t="s">
        <v>336</v>
      </c>
      <c r="D12" s="61"/>
      <c r="E12" s="62"/>
      <c r="F12" s="63"/>
      <c r="G12" s="64"/>
      <c r="H12" s="65"/>
      <c r="I12" s="66"/>
      <c r="J12" s="67"/>
      <c r="K12" s="65"/>
      <c r="L12" s="67"/>
      <c r="M12" s="68"/>
      <c r="N12" s="68"/>
      <c r="O12" s="68"/>
      <c r="P12" s="68"/>
      <c r="Q12" s="68"/>
      <c r="R12" s="69"/>
      <c r="S12" s="70"/>
      <c r="T12" s="71"/>
    </row>
    <row r="13" spans="2:20" x14ac:dyDescent="0.2">
      <c r="B13" s="60">
        <v>1</v>
      </c>
      <c r="C13" s="72" t="s">
        <v>105</v>
      </c>
      <c r="D13" s="73">
        <f>$D222/$D224</f>
        <v>542777467.5</v>
      </c>
      <c r="E13" s="74">
        <v>420</v>
      </c>
      <c r="F13" s="75">
        <f>E13/$E$218</f>
        <v>2.7154762751424007E-3</v>
      </c>
      <c r="G13" s="76">
        <f>F13*25/100</f>
        <v>6.7886906878560018E-4</v>
      </c>
      <c r="H13" s="74">
        <v>38</v>
      </c>
      <c r="I13" s="76">
        <f>H13/$H$218</f>
        <v>1.1426509502044744E-3</v>
      </c>
      <c r="J13" s="75">
        <f>I13*35/100</f>
        <v>3.9992783257156606E-4</v>
      </c>
      <c r="K13" s="77">
        <v>9.0186469999999996</v>
      </c>
      <c r="L13" s="75">
        <f>K13/$K$218</f>
        <v>4.1643722281662267E-3</v>
      </c>
      <c r="M13" s="78">
        <f>L13*10/100</f>
        <v>4.1643722281662271E-4</v>
      </c>
      <c r="N13" s="77">
        <v>55.456820999999998</v>
      </c>
      <c r="O13" s="76">
        <f>N13/$N$218</f>
        <v>7.1577262290338627E-3</v>
      </c>
      <c r="P13" s="76">
        <f>O13*30/100</f>
        <v>2.1473178687101586E-3</v>
      </c>
      <c r="Q13" s="68">
        <f>G13+J13+M13+P13</f>
        <v>3.6425519928839478E-3</v>
      </c>
      <c r="R13" s="79">
        <f>Q13*D223</f>
        <v>35148358.149948925</v>
      </c>
      <c r="S13" s="80">
        <f t="shared" ref="S13:S21" si="0">R13+D13</f>
        <v>577925825.64994895</v>
      </c>
      <c r="T13" s="71"/>
    </row>
    <row r="14" spans="2:20" x14ac:dyDescent="0.2">
      <c r="B14" s="60">
        <v>2</v>
      </c>
      <c r="C14" s="72" t="s">
        <v>107</v>
      </c>
      <c r="D14" s="73">
        <f>$D$222/$D$224</f>
        <v>542777467.5</v>
      </c>
      <c r="E14" s="74">
        <v>492</v>
      </c>
      <c r="F14" s="75">
        <f t="shared" ref="F14:F91" si="1">E14/$E$218</f>
        <v>3.1809864937382411E-3</v>
      </c>
      <c r="G14" s="76">
        <f t="shared" ref="G14:G91" si="2">F14*25/100</f>
        <v>7.9524662343456027E-4</v>
      </c>
      <c r="H14" s="74">
        <v>66</v>
      </c>
      <c r="I14" s="76">
        <f t="shared" ref="I14:I91" si="3">H14/$H$218</f>
        <v>1.9846042819340872E-3</v>
      </c>
      <c r="J14" s="75">
        <f t="shared" ref="J14:J91" si="4">I14*35/100</f>
        <v>6.9461149867693051E-4</v>
      </c>
      <c r="K14" s="77">
        <v>10.020719</v>
      </c>
      <c r="L14" s="75">
        <f t="shared" ref="L14:L91" si="5">K14/$K$218</f>
        <v>4.6270803048237327E-3</v>
      </c>
      <c r="M14" s="78">
        <f t="shared" ref="M14:M91" si="6">L14*10/100</f>
        <v>4.6270803048237329E-4</v>
      </c>
      <c r="N14" s="77">
        <v>49.374490000000002</v>
      </c>
      <c r="O14" s="76">
        <f t="shared" ref="O14:O91" si="7">N14/$N$218</f>
        <v>6.3726891615040497E-3</v>
      </c>
      <c r="P14" s="76">
        <f t="shared" ref="P14:P91" si="8">O14*30/100</f>
        <v>1.9118067484512149E-3</v>
      </c>
      <c r="Q14" s="68">
        <f t="shared" ref="Q14:Q91" si="9">G14+J14+M14+P14</f>
        <v>3.8643729010450789E-3</v>
      </c>
      <c r="R14" s="79">
        <f>$Q14*$D223</f>
        <v>37288791.763642237</v>
      </c>
      <c r="S14" s="80">
        <f t="shared" si="0"/>
        <v>580066259.26364219</v>
      </c>
      <c r="T14" s="71"/>
    </row>
    <row r="15" spans="2:20" x14ac:dyDescent="0.2">
      <c r="B15" s="60">
        <v>3</v>
      </c>
      <c r="C15" s="72" t="s">
        <v>109</v>
      </c>
      <c r="D15" s="73">
        <f t="shared" ref="D15:D21" si="10">$D$222/$D$224</f>
        <v>542777467.5</v>
      </c>
      <c r="E15" s="74">
        <v>1127</v>
      </c>
      <c r="F15" s="75">
        <f t="shared" si="1"/>
        <v>7.2865280049654426E-3</v>
      </c>
      <c r="G15" s="76">
        <f t="shared" si="2"/>
        <v>1.8216320012413606E-3</v>
      </c>
      <c r="H15" s="74">
        <v>257</v>
      </c>
      <c r="I15" s="76">
        <f t="shared" si="3"/>
        <v>7.7279287948039451E-3</v>
      </c>
      <c r="J15" s="75">
        <f t="shared" si="4"/>
        <v>2.7047750781813806E-3</v>
      </c>
      <c r="K15" s="77">
        <v>10.692107999999999</v>
      </c>
      <c r="L15" s="75">
        <f t="shared" si="5"/>
        <v>4.9370950671152707E-3</v>
      </c>
      <c r="M15" s="78">
        <f t="shared" si="6"/>
        <v>4.9370950671152707E-4</v>
      </c>
      <c r="N15" s="77">
        <v>44.195633000000001</v>
      </c>
      <c r="O15" s="76">
        <f t="shared" si="7"/>
        <v>5.7042620876673507E-3</v>
      </c>
      <c r="P15" s="76">
        <f t="shared" si="8"/>
        <v>1.7112786263002054E-3</v>
      </c>
      <c r="Q15" s="68">
        <f t="shared" si="9"/>
        <v>6.7313952124344739E-3</v>
      </c>
      <c r="R15" s="79">
        <f>Q15*D223</f>
        <v>64953771.48705437</v>
      </c>
      <c r="S15" s="80">
        <f t="shared" si="0"/>
        <v>607731238.98705435</v>
      </c>
      <c r="T15" s="71"/>
    </row>
    <row r="16" spans="2:20" x14ac:dyDescent="0.2">
      <c r="B16" s="60">
        <v>4</v>
      </c>
      <c r="C16" s="72" t="s">
        <v>111</v>
      </c>
      <c r="D16" s="73">
        <f t="shared" si="10"/>
        <v>542777467.5</v>
      </c>
      <c r="E16" s="74">
        <v>412</v>
      </c>
      <c r="F16" s="75">
        <f t="shared" si="1"/>
        <v>2.6637529175206408E-3</v>
      </c>
      <c r="G16" s="76">
        <f t="shared" si="2"/>
        <v>6.6593822938016019E-4</v>
      </c>
      <c r="H16" s="74">
        <v>83</v>
      </c>
      <c r="I16" s="76">
        <f t="shared" si="3"/>
        <v>2.4957902333413518E-3</v>
      </c>
      <c r="J16" s="75">
        <f t="shared" si="4"/>
        <v>8.7352658166947312E-4</v>
      </c>
      <c r="K16" s="77">
        <v>5.341043</v>
      </c>
      <c r="L16" s="75">
        <f t="shared" si="5"/>
        <v>2.4662336976534983E-3</v>
      </c>
      <c r="M16" s="78">
        <f t="shared" si="6"/>
        <v>2.4662336976534986E-4</v>
      </c>
      <c r="N16" s="77">
        <v>47.142507999999999</v>
      </c>
      <c r="O16" s="76">
        <f t="shared" si="7"/>
        <v>6.0846106922363748E-3</v>
      </c>
      <c r="P16" s="76">
        <f t="shared" si="8"/>
        <v>1.8253832076709125E-3</v>
      </c>
      <c r="Q16" s="68">
        <f t="shared" si="9"/>
        <v>3.6114713884858956E-3</v>
      </c>
      <c r="R16" s="79">
        <f>Q16*D223</f>
        <v>34848449.674508147</v>
      </c>
      <c r="S16" s="80">
        <f t="shared" si="0"/>
        <v>577625917.17450809</v>
      </c>
      <c r="T16" s="71"/>
    </row>
    <row r="17" spans="2:20" x14ac:dyDescent="0.2">
      <c r="B17" s="60">
        <v>5</v>
      </c>
      <c r="C17" s="72" t="s">
        <v>113</v>
      </c>
      <c r="D17" s="73">
        <f t="shared" si="10"/>
        <v>542777467.5</v>
      </c>
      <c r="E17" s="74">
        <v>590</v>
      </c>
      <c r="F17" s="75">
        <f t="shared" si="1"/>
        <v>3.8145976246048013E-3</v>
      </c>
      <c r="G17" s="76">
        <f t="shared" si="2"/>
        <v>9.5364940615120034E-4</v>
      </c>
      <c r="H17" s="74">
        <v>128</v>
      </c>
      <c r="I17" s="76">
        <f t="shared" si="3"/>
        <v>3.8489295164782296E-3</v>
      </c>
      <c r="J17" s="75">
        <f t="shared" si="4"/>
        <v>1.3471253307673803E-3</v>
      </c>
      <c r="K17" s="77">
        <v>4.359013</v>
      </c>
      <c r="L17" s="75">
        <f t="shared" si="5"/>
        <v>2.0127800411098859E-3</v>
      </c>
      <c r="M17" s="78">
        <f t="shared" si="6"/>
        <v>2.0127800411098859E-4</v>
      </c>
      <c r="N17" s="77">
        <v>37.991878</v>
      </c>
      <c r="O17" s="76">
        <f t="shared" si="7"/>
        <v>4.9035530120064867E-3</v>
      </c>
      <c r="P17" s="76">
        <f t="shared" si="8"/>
        <v>1.471065903601946E-3</v>
      </c>
      <c r="Q17" s="68">
        <f t="shared" si="9"/>
        <v>3.9731186446315151E-3</v>
      </c>
      <c r="R17" s="79">
        <f>$Q17*D223</f>
        <v>38338120.462402247</v>
      </c>
      <c r="S17" s="80">
        <f t="shared" si="0"/>
        <v>581115587.96240222</v>
      </c>
      <c r="T17" s="71"/>
    </row>
    <row r="18" spans="2:20" x14ac:dyDescent="0.2">
      <c r="B18" s="60">
        <v>6</v>
      </c>
      <c r="C18" s="72" t="s">
        <v>115</v>
      </c>
      <c r="D18" s="73">
        <f t="shared" si="10"/>
        <v>542777467.5</v>
      </c>
      <c r="E18" s="74">
        <v>693</v>
      </c>
      <c r="F18" s="75">
        <f t="shared" si="1"/>
        <v>4.4805358539849616E-3</v>
      </c>
      <c r="G18" s="76">
        <f t="shared" si="2"/>
        <v>1.1201339634962404E-3</v>
      </c>
      <c r="H18" s="74">
        <v>216</v>
      </c>
      <c r="I18" s="76">
        <f t="shared" si="3"/>
        <v>6.4950685590570122E-3</v>
      </c>
      <c r="J18" s="75">
        <f t="shared" si="4"/>
        <v>2.2732739956699542E-3</v>
      </c>
      <c r="K18" s="77">
        <v>5.7118099999999998</v>
      </c>
      <c r="L18" s="75">
        <f t="shared" si="5"/>
        <v>2.6374358522472533E-3</v>
      </c>
      <c r="M18" s="78">
        <f t="shared" si="6"/>
        <v>2.6374358522472533E-4</v>
      </c>
      <c r="N18" s="77">
        <v>48.074027999999998</v>
      </c>
      <c r="O18" s="76">
        <f t="shared" si="7"/>
        <v>6.2048405398302279E-3</v>
      </c>
      <c r="P18" s="76">
        <f t="shared" si="8"/>
        <v>1.8614521619490685E-3</v>
      </c>
      <c r="Q18" s="68">
        <f t="shared" si="9"/>
        <v>5.5186037063399886E-3</v>
      </c>
      <c r="R18" s="79">
        <f>Q18*D223</f>
        <v>53251088.779792584</v>
      </c>
      <c r="S18" s="80">
        <f t="shared" si="0"/>
        <v>596028556.27979255</v>
      </c>
      <c r="T18" s="71"/>
    </row>
    <row r="19" spans="2:20" x14ac:dyDescent="0.2">
      <c r="B19" s="60">
        <v>7</v>
      </c>
      <c r="C19" s="72" t="s">
        <v>117</v>
      </c>
      <c r="D19" s="73">
        <f t="shared" si="10"/>
        <v>542777467.5</v>
      </c>
      <c r="E19" s="74">
        <v>931</v>
      </c>
      <c r="F19" s="75">
        <f t="shared" si="1"/>
        <v>6.019305743232322E-3</v>
      </c>
      <c r="G19" s="76">
        <f t="shared" si="2"/>
        <v>1.5048264358080805E-3</v>
      </c>
      <c r="H19" s="74">
        <v>158</v>
      </c>
      <c r="I19" s="76">
        <f t="shared" si="3"/>
        <v>4.7510223719028147E-3</v>
      </c>
      <c r="J19" s="75">
        <f>I19*35/100</f>
        <v>1.6628578301659852E-3</v>
      </c>
      <c r="K19" s="77">
        <v>3.5072519999999998</v>
      </c>
      <c r="L19" s="75">
        <f t="shared" si="5"/>
        <v>1.6194782683012711E-3</v>
      </c>
      <c r="M19" s="78">
        <f t="shared" si="6"/>
        <v>1.6194782683012711E-4</v>
      </c>
      <c r="N19" s="77">
        <v>50.847051</v>
      </c>
      <c r="O19" s="76">
        <f t="shared" si="7"/>
        <v>6.5627503352873855E-3</v>
      </c>
      <c r="P19" s="76">
        <f t="shared" si="8"/>
        <v>1.9688251005862156E-3</v>
      </c>
      <c r="Q19" s="68">
        <f t="shared" si="9"/>
        <v>5.2984571933904091E-3</v>
      </c>
      <c r="R19" s="79">
        <f>Q19*D223</f>
        <v>51126812.037077405</v>
      </c>
      <c r="S19" s="80">
        <f t="shared" si="0"/>
        <v>593904279.53707743</v>
      </c>
      <c r="T19" s="71"/>
    </row>
    <row r="20" spans="2:20" x14ac:dyDescent="0.2">
      <c r="B20" s="60">
        <v>8</v>
      </c>
      <c r="C20" s="72" t="s">
        <v>119</v>
      </c>
      <c r="D20" s="73">
        <f t="shared" si="10"/>
        <v>542777467.5</v>
      </c>
      <c r="E20" s="74">
        <v>644</v>
      </c>
      <c r="F20" s="75">
        <f t="shared" si="1"/>
        <v>4.1637302885516817E-3</v>
      </c>
      <c r="G20" s="76">
        <f t="shared" si="2"/>
        <v>1.0409325721379204E-3</v>
      </c>
      <c r="H20" s="74">
        <v>66</v>
      </c>
      <c r="I20" s="76">
        <f t="shared" si="3"/>
        <v>1.9846042819340872E-3</v>
      </c>
      <c r="J20" s="75">
        <f t="shared" si="4"/>
        <v>6.9461149867693051E-4</v>
      </c>
      <c r="K20" s="77">
        <v>14.029007</v>
      </c>
      <c r="L20" s="75">
        <f t="shared" si="5"/>
        <v>6.4779126114537572E-3</v>
      </c>
      <c r="M20" s="78">
        <f t="shared" si="6"/>
        <v>6.4779126114537572E-4</v>
      </c>
      <c r="N20" s="77">
        <v>44.071562</v>
      </c>
      <c r="O20" s="76">
        <f t="shared" si="7"/>
        <v>5.6882484353348002E-3</v>
      </c>
      <c r="P20" s="76">
        <f>O20*30/100</f>
        <v>1.70647453060044E-3</v>
      </c>
      <c r="Q20" s="68">
        <f t="shared" si="9"/>
        <v>4.0898098625606668E-3</v>
      </c>
      <c r="R20" s="79">
        <f>Q20*D223</f>
        <v>39464118.04012803</v>
      </c>
      <c r="S20" s="80">
        <f t="shared" si="0"/>
        <v>582241585.54012799</v>
      </c>
      <c r="T20" s="71"/>
    </row>
    <row r="21" spans="2:20" x14ac:dyDescent="0.2">
      <c r="B21" s="60">
        <v>9</v>
      </c>
      <c r="C21" s="72" t="s">
        <v>121</v>
      </c>
      <c r="D21" s="73">
        <f t="shared" si="10"/>
        <v>542777467.5</v>
      </c>
      <c r="E21" s="74">
        <v>1636</v>
      </c>
      <c r="F21" s="75">
        <f t="shared" si="1"/>
        <v>1.0577426633649923E-2</v>
      </c>
      <c r="G21" s="76">
        <f t="shared" si="2"/>
        <v>2.6443566584124804E-3</v>
      </c>
      <c r="H21" s="74">
        <v>48</v>
      </c>
      <c r="I21" s="76">
        <f t="shared" si="3"/>
        <v>1.4433485686793362E-3</v>
      </c>
      <c r="J21" s="75">
        <f t="shared" si="4"/>
        <v>5.0517199903776767E-4</v>
      </c>
      <c r="K21" s="77">
        <v>18.037295</v>
      </c>
      <c r="L21" s="75">
        <f t="shared" si="5"/>
        <v>8.3287449180837816E-3</v>
      </c>
      <c r="M21" s="78">
        <f t="shared" si="6"/>
        <v>8.3287449180837814E-4</v>
      </c>
      <c r="N21" s="77">
        <v>46.430052000000003</v>
      </c>
      <c r="O21" s="76">
        <f t="shared" si="7"/>
        <v>5.992655096760887E-3</v>
      </c>
      <c r="P21" s="76">
        <f t="shared" si="8"/>
        <v>1.797796529028266E-3</v>
      </c>
      <c r="Q21" s="68">
        <f t="shared" si="9"/>
        <v>5.7801996782868917E-3</v>
      </c>
      <c r="R21" s="79">
        <f>Q21*D223</f>
        <v>55775326.987108871</v>
      </c>
      <c r="S21" s="80">
        <f t="shared" si="0"/>
        <v>598552794.48710883</v>
      </c>
      <c r="T21" s="71"/>
    </row>
    <row r="22" spans="2:20" x14ac:dyDescent="0.2">
      <c r="B22" s="60"/>
      <c r="C22" s="72"/>
      <c r="D22" s="73"/>
      <c r="E22" s="74"/>
      <c r="F22" s="75"/>
      <c r="G22" s="76"/>
      <c r="H22" s="74"/>
      <c r="I22" s="76"/>
      <c r="J22" s="75"/>
      <c r="K22" s="77"/>
      <c r="L22" s="75"/>
      <c r="M22" s="78"/>
      <c r="N22" s="77"/>
      <c r="O22" s="76"/>
      <c r="P22" s="76"/>
      <c r="Q22" s="68"/>
      <c r="R22" s="79"/>
      <c r="S22" s="80"/>
      <c r="T22" s="71"/>
    </row>
    <row r="23" spans="2:20" x14ac:dyDescent="0.2">
      <c r="B23" s="60" t="s">
        <v>8</v>
      </c>
      <c r="C23" s="81" t="s">
        <v>337</v>
      </c>
      <c r="D23" s="73"/>
      <c r="E23" s="74"/>
      <c r="F23" s="75"/>
      <c r="G23" s="76"/>
      <c r="H23" s="74"/>
      <c r="I23" s="76"/>
      <c r="J23" s="75"/>
      <c r="K23" s="77"/>
      <c r="L23" s="75"/>
      <c r="M23" s="78"/>
      <c r="N23" s="77"/>
      <c r="O23" s="76"/>
      <c r="P23" s="76"/>
      <c r="Q23" s="68"/>
      <c r="R23" s="79"/>
      <c r="S23" s="80"/>
      <c r="T23" s="71"/>
    </row>
    <row r="24" spans="2:20" x14ac:dyDescent="0.2">
      <c r="B24" s="60">
        <v>1</v>
      </c>
      <c r="C24" s="72" t="s">
        <v>124</v>
      </c>
      <c r="D24" s="73">
        <f t="shared" ref="D24:D34" si="11">$D$222/$D$224</f>
        <v>542777467.5</v>
      </c>
      <c r="E24" s="74">
        <v>1531</v>
      </c>
      <c r="F24" s="75">
        <f t="shared" si="1"/>
        <v>9.8985575648643225E-3</v>
      </c>
      <c r="G24" s="76">
        <f t="shared" si="2"/>
        <v>2.4746393912160806E-3</v>
      </c>
      <c r="H24" s="74">
        <v>231</v>
      </c>
      <c r="I24" s="76">
        <f t="shared" si="3"/>
        <v>6.9461149867693049E-3</v>
      </c>
      <c r="J24" s="75">
        <f t="shared" si="4"/>
        <v>2.4311402453692566E-3</v>
      </c>
      <c r="K24" s="77">
        <v>18.538330999999999</v>
      </c>
      <c r="L24" s="75">
        <f t="shared" si="5"/>
        <v>8.5600989564125346E-3</v>
      </c>
      <c r="M24" s="78">
        <f t="shared" si="6"/>
        <v>8.5600989564125346E-4</v>
      </c>
      <c r="N24" s="77">
        <v>49.510685000000002</v>
      </c>
      <c r="O24" s="76">
        <f t="shared" si="7"/>
        <v>6.3902676397901252E-3</v>
      </c>
      <c r="P24" s="76">
        <f t="shared" si="8"/>
        <v>1.9170802919370375E-3</v>
      </c>
      <c r="Q24" s="68">
        <f t="shared" si="9"/>
        <v>7.6788698241636285E-3</v>
      </c>
      <c r="R24" s="79">
        <f>Q24*D223</f>
        <v>74096311.403052524</v>
      </c>
      <c r="S24" s="80">
        <f>R24+D24</f>
        <v>616873778.90305257</v>
      </c>
      <c r="T24" s="71"/>
    </row>
    <row r="25" spans="2:20" x14ac:dyDescent="0.2">
      <c r="B25" s="60">
        <v>2</v>
      </c>
      <c r="C25" s="72" t="s">
        <v>126</v>
      </c>
      <c r="D25" s="73">
        <f t="shared" si="11"/>
        <v>542777467.5</v>
      </c>
      <c r="E25" s="74">
        <v>1445</v>
      </c>
      <c r="F25" s="75">
        <f t="shared" si="1"/>
        <v>9.3425314704304024E-3</v>
      </c>
      <c r="G25" s="76">
        <f t="shared" si="2"/>
        <v>2.3356328676076006E-3</v>
      </c>
      <c r="H25" s="74">
        <v>314</v>
      </c>
      <c r="I25" s="76">
        <f t="shared" si="3"/>
        <v>9.4419052201106576E-3</v>
      </c>
      <c r="J25" s="75">
        <f t="shared" si="4"/>
        <v>3.3046668270387304E-3</v>
      </c>
      <c r="K25" s="77">
        <v>20.041439</v>
      </c>
      <c r="L25" s="75">
        <f t="shared" si="5"/>
        <v>9.2541610713987935E-3</v>
      </c>
      <c r="M25" s="78">
        <f t="shared" si="6"/>
        <v>9.254161071398793E-4</v>
      </c>
      <c r="N25" s="77">
        <v>37.988131000000003</v>
      </c>
      <c r="O25" s="76">
        <f t="shared" si="7"/>
        <v>4.9030693925040244E-3</v>
      </c>
      <c r="P25" s="76">
        <f t="shared" si="8"/>
        <v>1.4709208177512074E-3</v>
      </c>
      <c r="Q25" s="68">
        <f t="shared" si="9"/>
        <v>8.0366366195374177E-3</v>
      </c>
      <c r="R25" s="79">
        <f>Q25*D223</f>
        <v>77548538.161249429</v>
      </c>
      <c r="S25" s="80">
        <f>R25+D25</f>
        <v>620326005.6612494</v>
      </c>
      <c r="T25" s="71"/>
    </row>
    <row r="26" spans="2:20" x14ac:dyDescent="0.2">
      <c r="B26" s="60">
        <v>3</v>
      </c>
      <c r="C26" s="72" t="s">
        <v>128</v>
      </c>
      <c r="D26" s="73">
        <f t="shared" si="11"/>
        <v>542777467.5</v>
      </c>
      <c r="E26" s="74">
        <v>915</v>
      </c>
      <c r="F26" s="75">
        <f t="shared" si="1"/>
        <v>5.9158590279888021E-3</v>
      </c>
      <c r="G26" s="76">
        <f t="shared" si="2"/>
        <v>1.4789647569972005E-3</v>
      </c>
      <c r="H26" s="74">
        <v>55</v>
      </c>
      <c r="I26" s="76">
        <f t="shared" si="3"/>
        <v>1.6538369016117392E-3</v>
      </c>
      <c r="J26" s="75">
        <f>I26*35/100</f>
        <v>5.7884291556410878E-4</v>
      </c>
      <c r="K26" s="77">
        <v>6.0124320000000004</v>
      </c>
      <c r="L26" s="75">
        <f t="shared" si="5"/>
        <v>2.7762484599450367E-3</v>
      </c>
      <c r="M26" s="78">
        <f t="shared" si="6"/>
        <v>2.776248459945037E-4</v>
      </c>
      <c r="N26" s="77">
        <v>48.490169000000002</v>
      </c>
      <c r="O26" s="76">
        <f t="shared" si="7"/>
        <v>6.2585512159376161E-3</v>
      </c>
      <c r="P26" s="76">
        <f t="shared" si="8"/>
        <v>1.8775653647812849E-3</v>
      </c>
      <c r="Q26" s="68">
        <f t="shared" si="9"/>
        <v>4.2129978833370975E-3</v>
      </c>
      <c r="R26" s="79">
        <f>Q26*D223</f>
        <v>40652805.719121248</v>
      </c>
      <c r="S26" s="80">
        <f>R26+D26</f>
        <v>583430273.21912122</v>
      </c>
      <c r="T26" s="71"/>
    </row>
    <row r="27" spans="2:20" x14ac:dyDescent="0.2">
      <c r="B27" s="60">
        <v>4</v>
      </c>
      <c r="C27" s="72" t="s">
        <v>130</v>
      </c>
      <c r="D27" s="73">
        <f t="shared" si="11"/>
        <v>542777467.5</v>
      </c>
      <c r="E27" s="74">
        <v>427</v>
      </c>
      <c r="F27" s="75">
        <f t="shared" si="1"/>
        <v>2.7607342130614408E-3</v>
      </c>
      <c r="G27" s="76">
        <f t="shared" si="2"/>
        <v>6.901835532653602E-4</v>
      </c>
      <c r="H27" s="74">
        <v>61</v>
      </c>
      <c r="I27" s="76">
        <f t="shared" si="3"/>
        <v>1.8342554726966563E-3</v>
      </c>
      <c r="J27" s="75">
        <f t="shared" si="4"/>
        <v>6.4198941544382966E-4</v>
      </c>
      <c r="K27" s="77">
        <v>4.1084949999999996</v>
      </c>
      <c r="L27" s="75">
        <f t="shared" si="5"/>
        <v>1.897103021945509E-3</v>
      </c>
      <c r="M27" s="78">
        <f t="shared" si="6"/>
        <v>1.897103021945509E-4</v>
      </c>
      <c r="N27" s="77">
        <v>49.870489999999997</v>
      </c>
      <c r="O27" s="76">
        <f t="shared" si="7"/>
        <v>6.4367071153929103E-3</v>
      </c>
      <c r="P27" s="76">
        <f t="shared" si="8"/>
        <v>1.9310121346178732E-3</v>
      </c>
      <c r="Q27" s="68">
        <f t="shared" si="9"/>
        <v>3.4528954055216138E-3</v>
      </c>
      <c r="R27" s="79">
        <f>Q27*D223</f>
        <v>33318290.200025015</v>
      </c>
      <c r="S27" s="80">
        <f t="shared" ref="S27:S91" si="12">D27+R27</f>
        <v>576095757.70002496</v>
      </c>
      <c r="T27" s="71"/>
    </row>
    <row r="28" spans="2:20" x14ac:dyDescent="0.2">
      <c r="B28" s="60">
        <v>5</v>
      </c>
      <c r="C28" s="72" t="s">
        <v>131</v>
      </c>
      <c r="D28" s="73">
        <f t="shared" si="11"/>
        <v>542777467.5</v>
      </c>
      <c r="E28" s="74">
        <v>1872</v>
      </c>
      <c r="F28" s="75">
        <f t="shared" si="1"/>
        <v>1.2103265683491843E-2</v>
      </c>
      <c r="G28" s="76">
        <f t="shared" si="2"/>
        <v>3.0258164208729608E-3</v>
      </c>
      <c r="H28" s="74">
        <v>401</v>
      </c>
      <c r="I28" s="76">
        <f t="shared" si="3"/>
        <v>1.2057974500841954E-2</v>
      </c>
      <c r="J28" s="75">
        <f t="shared" si="4"/>
        <v>4.2202910752946838E-3</v>
      </c>
      <c r="K28" s="77">
        <v>28.559049999999999</v>
      </c>
      <c r="L28" s="75">
        <f t="shared" si="5"/>
        <v>1.3187179261236267E-2</v>
      </c>
      <c r="M28" s="78">
        <f t="shared" si="6"/>
        <v>1.3187179261236269E-3</v>
      </c>
      <c r="N28" s="77">
        <v>55.169818999999997</v>
      </c>
      <c r="O28" s="76">
        <f t="shared" si="7"/>
        <v>7.1206833241910994E-3</v>
      </c>
      <c r="P28" s="76">
        <f t="shared" si="8"/>
        <v>2.1362049972573297E-3</v>
      </c>
      <c r="Q28" s="68">
        <f t="shared" si="9"/>
        <v>1.0701030419548601E-2</v>
      </c>
      <c r="R28" s="79">
        <f>Q28*D223</f>
        <v>103258278.9468987</v>
      </c>
      <c r="S28" s="80">
        <f t="shared" si="12"/>
        <v>646035746.4468987</v>
      </c>
      <c r="T28" s="71"/>
    </row>
    <row r="29" spans="2:20" x14ac:dyDescent="0.2">
      <c r="B29" s="60">
        <v>6</v>
      </c>
      <c r="C29" s="72" t="s">
        <v>133</v>
      </c>
      <c r="D29" s="73">
        <f t="shared" si="11"/>
        <v>542777467.5</v>
      </c>
      <c r="E29" s="74">
        <v>905</v>
      </c>
      <c r="F29" s="75">
        <f t="shared" si="1"/>
        <v>5.8512048309616021E-3</v>
      </c>
      <c r="G29" s="76">
        <f t="shared" si="2"/>
        <v>1.4628012077404003E-3</v>
      </c>
      <c r="H29" s="74">
        <v>217</v>
      </c>
      <c r="I29" s="76">
        <f t="shared" si="3"/>
        <v>6.5251383209044981E-3</v>
      </c>
      <c r="J29" s="75">
        <f t="shared" si="4"/>
        <v>2.2837984123165746E-3</v>
      </c>
      <c r="K29" s="77">
        <v>12.024863</v>
      </c>
      <c r="L29" s="75">
        <f t="shared" si="5"/>
        <v>5.5524964581387445E-3</v>
      </c>
      <c r="M29" s="78">
        <f t="shared" si="6"/>
        <v>5.5524964581387445E-4</v>
      </c>
      <c r="N29" s="77">
        <v>37.465876000000002</v>
      </c>
      <c r="O29" s="76">
        <f t="shared" si="7"/>
        <v>4.835662746318083E-3</v>
      </c>
      <c r="P29" s="76">
        <f t="shared" si="8"/>
        <v>1.450698823895425E-3</v>
      </c>
      <c r="Q29" s="68">
        <f t="shared" si="9"/>
        <v>5.7525480897662748E-3</v>
      </c>
      <c r="R29" s="79">
        <f>Q29*D223</f>
        <v>55508506.379294246</v>
      </c>
      <c r="S29" s="80">
        <f t="shared" si="12"/>
        <v>598285973.87929428</v>
      </c>
      <c r="T29" s="71"/>
    </row>
    <row r="30" spans="2:20" x14ac:dyDescent="0.2">
      <c r="B30" s="60">
        <v>7</v>
      </c>
      <c r="C30" s="72" t="s">
        <v>134</v>
      </c>
      <c r="D30" s="73">
        <f t="shared" si="11"/>
        <v>542777467.5</v>
      </c>
      <c r="E30" s="74">
        <v>638</v>
      </c>
      <c r="F30" s="75">
        <f t="shared" si="1"/>
        <v>4.124937770335361E-3</v>
      </c>
      <c r="G30" s="76">
        <f t="shared" si="2"/>
        <v>1.0312344425838402E-3</v>
      </c>
      <c r="H30" s="74">
        <v>148</v>
      </c>
      <c r="I30" s="76">
        <f t="shared" si="3"/>
        <v>4.4503247534279531E-3</v>
      </c>
      <c r="J30" s="75">
        <f t="shared" si="4"/>
        <v>1.5576136636997837E-3</v>
      </c>
      <c r="K30" s="77">
        <v>11.022791</v>
      </c>
      <c r="L30" s="75">
        <f t="shared" si="5"/>
        <v>5.0897883814812386E-3</v>
      </c>
      <c r="M30" s="78">
        <f t="shared" si="6"/>
        <v>5.0897883814812392E-4</v>
      </c>
      <c r="N30" s="77">
        <v>52.492241</v>
      </c>
      <c r="O30" s="76">
        <f t="shared" si="7"/>
        <v>6.7750924674616084E-3</v>
      </c>
      <c r="P30" s="76">
        <f t="shared" si="8"/>
        <v>2.0325277402384826E-3</v>
      </c>
      <c r="Q30" s="68">
        <f t="shared" si="9"/>
        <v>5.1303546846702304E-3</v>
      </c>
      <c r="R30" s="79">
        <f>Q30*D223</f>
        <v>49504727.522170112</v>
      </c>
      <c r="S30" s="80">
        <f t="shared" si="12"/>
        <v>592282195.02217007</v>
      </c>
      <c r="T30" s="71"/>
    </row>
    <row r="31" spans="2:20" x14ac:dyDescent="0.2">
      <c r="B31" s="60">
        <v>8</v>
      </c>
      <c r="C31" s="72" t="s">
        <v>135</v>
      </c>
      <c r="D31" s="73">
        <f t="shared" si="11"/>
        <v>542777467.5</v>
      </c>
      <c r="E31" s="74">
        <v>1133</v>
      </c>
      <c r="F31" s="75">
        <f t="shared" si="1"/>
        <v>7.3253205231817624E-3</v>
      </c>
      <c r="G31" s="76">
        <f t="shared" si="2"/>
        <v>1.8313301307954404E-3</v>
      </c>
      <c r="H31" s="74">
        <v>423</v>
      </c>
      <c r="I31" s="76">
        <f t="shared" si="3"/>
        <v>1.2719509261486649E-2</v>
      </c>
      <c r="J31" s="75">
        <f t="shared" si="4"/>
        <v>4.4518282415203269E-3</v>
      </c>
      <c r="K31" s="77">
        <v>10.020719</v>
      </c>
      <c r="L31" s="75">
        <f t="shared" si="5"/>
        <v>4.6270803048237327E-3</v>
      </c>
      <c r="M31" s="78">
        <f t="shared" si="6"/>
        <v>4.6270803048237329E-4</v>
      </c>
      <c r="N31" s="77">
        <v>64.698364999999995</v>
      </c>
      <c r="O31" s="76">
        <f t="shared" si="7"/>
        <v>8.3505180388199034E-3</v>
      </c>
      <c r="P31" s="76">
        <f t="shared" si="8"/>
        <v>2.505155411645971E-3</v>
      </c>
      <c r="Q31" s="68">
        <f t="shared" si="9"/>
        <v>9.251021814444111E-3</v>
      </c>
      <c r="R31" s="79">
        <f>Q31*D223</f>
        <v>89266598.972999632</v>
      </c>
      <c r="S31" s="80">
        <f t="shared" si="12"/>
        <v>632044066.47299957</v>
      </c>
      <c r="T31" s="71"/>
    </row>
    <row r="32" spans="2:20" x14ac:dyDescent="0.2">
      <c r="B32" s="60">
        <v>9</v>
      </c>
      <c r="C32" s="72" t="s">
        <v>137</v>
      </c>
      <c r="D32" s="73">
        <f t="shared" si="11"/>
        <v>542777467.5</v>
      </c>
      <c r="E32" s="74">
        <v>904</v>
      </c>
      <c r="F32" s="75">
        <f t="shared" si="1"/>
        <v>5.8447394112588818E-3</v>
      </c>
      <c r="G32" s="76">
        <f t="shared" si="2"/>
        <v>1.4611848528147202E-3</v>
      </c>
      <c r="H32" s="74">
        <v>204</v>
      </c>
      <c r="I32" s="76">
        <f t="shared" si="3"/>
        <v>6.134231416887178E-3</v>
      </c>
      <c r="J32" s="75">
        <f>I32*35/100</f>
        <v>2.1469809959105122E-3</v>
      </c>
      <c r="K32" s="77">
        <v>9.0186469999999996</v>
      </c>
      <c r="L32" s="75">
        <f t="shared" si="5"/>
        <v>4.1643722281662267E-3</v>
      </c>
      <c r="M32" s="78">
        <f t="shared" si="6"/>
        <v>4.1643722281662271E-4</v>
      </c>
      <c r="N32" s="77">
        <v>48.877299000000001</v>
      </c>
      <c r="O32" s="76">
        <f t="shared" si="7"/>
        <v>6.3085174870847827E-3</v>
      </c>
      <c r="P32" s="76">
        <f t="shared" si="8"/>
        <v>1.8925552461254347E-3</v>
      </c>
      <c r="Q32" s="68">
        <f t="shared" si="9"/>
        <v>5.9171583176672897E-3</v>
      </c>
      <c r="R32" s="79">
        <f>Q32*D223</f>
        <v>57096892.559289105</v>
      </c>
      <c r="S32" s="80">
        <f t="shared" si="12"/>
        <v>599874360.0592891</v>
      </c>
      <c r="T32" s="71"/>
    </row>
    <row r="33" spans="2:20" x14ac:dyDescent="0.2">
      <c r="B33" s="60">
        <v>10</v>
      </c>
      <c r="C33" s="72" t="s">
        <v>138</v>
      </c>
      <c r="D33" s="73">
        <f t="shared" si="11"/>
        <v>542777467.5</v>
      </c>
      <c r="E33" s="74">
        <v>612</v>
      </c>
      <c r="F33" s="75">
        <f t="shared" si="1"/>
        <v>3.9568368580646411E-3</v>
      </c>
      <c r="G33" s="76">
        <f t="shared" si="2"/>
        <v>9.8920921451616027E-4</v>
      </c>
      <c r="H33" s="74">
        <v>102</v>
      </c>
      <c r="I33" s="76">
        <f t="shared" si="3"/>
        <v>3.067115708443589E-3</v>
      </c>
      <c r="J33" s="75">
        <f t="shared" si="4"/>
        <v>1.0734904979552561E-3</v>
      </c>
      <c r="K33" s="77">
        <v>10.020719</v>
      </c>
      <c r="L33" s="75">
        <f t="shared" si="5"/>
        <v>4.6270803048237327E-3</v>
      </c>
      <c r="M33" s="78">
        <f t="shared" si="6"/>
        <v>4.6270803048237329E-4</v>
      </c>
      <c r="N33" s="77">
        <v>46.551327999999998</v>
      </c>
      <c r="O33" s="76">
        <f t="shared" si="7"/>
        <v>6.0083080027605344E-3</v>
      </c>
      <c r="P33" s="76">
        <f t="shared" si="8"/>
        <v>1.8024924008281603E-3</v>
      </c>
      <c r="Q33" s="68">
        <f t="shared" si="9"/>
        <v>4.3279001437819499E-3</v>
      </c>
      <c r="R33" s="79">
        <f>Q33*D223</f>
        <v>41761540.971286267</v>
      </c>
      <c r="S33" s="80">
        <f t="shared" si="12"/>
        <v>584539008.4712863</v>
      </c>
      <c r="T33" s="71"/>
    </row>
    <row r="34" spans="2:20" x14ac:dyDescent="0.2">
      <c r="B34" s="60">
        <v>11</v>
      </c>
      <c r="C34" s="72" t="s">
        <v>140</v>
      </c>
      <c r="D34" s="73">
        <f t="shared" si="11"/>
        <v>542777467.5</v>
      </c>
      <c r="E34" s="74">
        <v>273</v>
      </c>
      <c r="F34" s="75">
        <f t="shared" si="1"/>
        <v>1.7650595788425605E-3</v>
      </c>
      <c r="G34" s="76">
        <f t="shared" si="2"/>
        <v>4.4126489471064013E-4</v>
      </c>
      <c r="H34" s="74">
        <v>59</v>
      </c>
      <c r="I34" s="76">
        <f t="shared" si="3"/>
        <v>1.7741159490016838E-3</v>
      </c>
      <c r="J34" s="75">
        <f t="shared" si="4"/>
        <v>6.209405821505894E-4</v>
      </c>
      <c r="K34" s="77">
        <v>5.0103600000000004</v>
      </c>
      <c r="L34" s="75">
        <f t="shared" si="5"/>
        <v>2.3135403832875304E-3</v>
      </c>
      <c r="M34" s="78">
        <f t="shared" si="6"/>
        <v>2.3135403832875303E-4</v>
      </c>
      <c r="N34" s="77">
        <v>64.451335999999998</v>
      </c>
      <c r="O34" s="76">
        <f t="shared" si="7"/>
        <v>8.3186343873456869E-3</v>
      </c>
      <c r="P34" s="76">
        <f t="shared" si="8"/>
        <v>2.4955903162037062E-3</v>
      </c>
      <c r="Q34" s="68">
        <f t="shared" si="9"/>
        <v>3.7891498313936886E-3</v>
      </c>
      <c r="R34" s="79">
        <f>Q34*D223</f>
        <v>36562935.990434103</v>
      </c>
      <c r="S34" s="80">
        <f t="shared" si="12"/>
        <v>579340403.49043405</v>
      </c>
      <c r="T34" s="71"/>
    </row>
    <row r="35" spans="2:20" x14ac:dyDescent="0.2">
      <c r="B35" s="60"/>
      <c r="C35" s="72"/>
      <c r="D35" s="73"/>
      <c r="E35" s="74"/>
      <c r="F35" s="75"/>
      <c r="G35" s="76"/>
      <c r="H35" s="74"/>
      <c r="I35" s="76"/>
      <c r="J35" s="75"/>
      <c r="K35" s="77"/>
      <c r="L35" s="75"/>
      <c r="M35" s="78"/>
      <c r="N35" s="77"/>
      <c r="O35" s="76"/>
      <c r="P35" s="76"/>
      <c r="Q35" s="68"/>
      <c r="R35" s="79"/>
      <c r="S35" s="80"/>
      <c r="T35" s="71"/>
    </row>
    <row r="36" spans="2:20" x14ac:dyDescent="0.2">
      <c r="B36" s="60" t="s">
        <v>338</v>
      </c>
      <c r="C36" s="81" t="s">
        <v>339</v>
      </c>
      <c r="D36" s="73"/>
      <c r="E36" s="74"/>
      <c r="F36" s="75"/>
      <c r="G36" s="76"/>
      <c r="H36" s="74"/>
      <c r="I36" s="76"/>
      <c r="J36" s="75"/>
      <c r="K36" s="77"/>
      <c r="L36" s="75"/>
      <c r="M36" s="78"/>
      <c r="N36" s="77"/>
      <c r="O36" s="76"/>
      <c r="P36" s="76"/>
      <c r="Q36" s="68"/>
      <c r="R36" s="79"/>
      <c r="S36" s="80"/>
      <c r="T36" s="71"/>
    </row>
    <row r="37" spans="2:20" x14ac:dyDescent="0.2">
      <c r="B37" s="60">
        <v>1</v>
      </c>
      <c r="C37" s="72" t="s">
        <v>143</v>
      </c>
      <c r="D37" s="73">
        <f>D222/D224</f>
        <v>542777467.5</v>
      </c>
      <c r="E37" s="74">
        <v>932</v>
      </c>
      <c r="F37" s="75">
        <f t="shared" si="1"/>
        <v>6.0257711629350423E-3</v>
      </c>
      <c r="G37" s="76">
        <f t="shared" si="2"/>
        <v>1.5064427907337606E-3</v>
      </c>
      <c r="H37" s="74">
        <v>110</v>
      </c>
      <c r="I37" s="76">
        <f t="shared" si="3"/>
        <v>3.3076738032234783E-3</v>
      </c>
      <c r="J37" s="75">
        <f t="shared" si="4"/>
        <v>1.1576858311282176E-3</v>
      </c>
      <c r="K37" s="77">
        <v>38.078733</v>
      </c>
      <c r="L37" s="75">
        <f t="shared" si="5"/>
        <v>1.7582905527731247E-2</v>
      </c>
      <c r="M37" s="78">
        <f t="shared" si="6"/>
        <v>1.7582905527731246E-3</v>
      </c>
      <c r="N37" s="77">
        <v>53.415416999999998</v>
      </c>
      <c r="O37" s="76">
        <f t="shared" si="7"/>
        <v>6.8942453678634283E-3</v>
      </c>
      <c r="P37" s="76">
        <f t="shared" si="8"/>
        <v>2.0682736103590283E-3</v>
      </c>
      <c r="Q37" s="68">
        <f t="shared" si="9"/>
        <v>6.4906927849941315E-3</v>
      </c>
      <c r="R37" s="79">
        <f>Q37*D223</f>
        <v>62631142.971726872</v>
      </c>
      <c r="S37" s="80">
        <f t="shared" si="12"/>
        <v>605408610.47172689</v>
      </c>
      <c r="T37" s="71"/>
    </row>
    <row r="38" spans="2:20" x14ac:dyDescent="0.2">
      <c r="B38" s="60">
        <v>2</v>
      </c>
      <c r="C38" s="72" t="s">
        <v>144</v>
      </c>
      <c r="D38" s="73">
        <f>$D$222/$D$224</f>
        <v>542777467.5</v>
      </c>
      <c r="E38" s="74">
        <v>507</v>
      </c>
      <c r="F38" s="75">
        <f t="shared" si="1"/>
        <v>3.2779677892790411E-3</v>
      </c>
      <c r="G38" s="76">
        <f t="shared" si="2"/>
        <v>8.1949194731976028E-4</v>
      </c>
      <c r="H38" s="74">
        <v>54</v>
      </c>
      <c r="I38" s="76">
        <f t="shared" si="3"/>
        <v>1.623767139764253E-3</v>
      </c>
      <c r="J38" s="75">
        <f t="shared" si="4"/>
        <v>5.6831849891748854E-4</v>
      </c>
      <c r="K38" s="77">
        <v>24.049726</v>
      </c>
      <c r="L38" s="75">
        <f t="shared" si="5"/>
        <v>1.1104992916277489E-2</v>
      </c>
      <c r="M38" s="78">
        <f t="shared" si="6"/>
        <v>1.1104992916277489E-3</v>
      </c>
      <c r="N38" s="77">
        <v>53.271453000000001</v>
      </c>
      <c r="O38" s="76">
        <f t="shared" si="7"/>
        <v>6.8756641567471865E-3</v>
      </c>
      <c r="P38" s="76">
        <f t="shared" si="8"/>
        <v>2.0626992470241558E-3</v>
      </c>
      <c r="Q38" s="68">
        <f t="shared" si="9"/>
        <v>4.5610089848891529E-3</v>
      </c>
      <c r="R38" s="79">
        <f>Q38*D223</f>
        <v>44010896.107784539</v>
      </c>
      <c r="S38" s="80">
        <f t="shared" si="12"/>
        <v>586788363.60778451</v>
      </c>
      <c r="T38" s="71"/>
    </row>
    <row r="39" spans="2:20" s="101" customFormat="1" x14ac:dyDescent="0.2">
      <c r="B39" s="91">
        <v>3</v>
      </c>
      <c r="C39" s="92" t="s">
        <v>145</v>
      </c>
      <c r="D39" s="73">
        <f t="shared" ref="D39:D42" si="13">$D$222/$D$224</f>
        <v>542777467.5</v>
      </c>
      <c r="E39" s="93">
        <v>1403</v>
      </c>
      <c r="F39" s="94">
        <f t="shared" si="1"/>
        <v>9.0709838429161634E-3</v>
      </c>
      <c r="G39" s="95">
        <f t="shared" si="2"/>
        <v>2.2677459607290409E-3</v>
      </c>
      <c r="H39" s="93">
        <v>420</v>
      </c>
      <c r="I39" s="95">
        <f>H39/$H$218</f>
        <v>1.262929997594419E-2</v>
      </c>
      <c r="J39" s="94">
        <f t="shared" si="4"/>
        <v>4.4202549915804664E-3</v>
      </c>
      <c r="K39" s="96">
        <v>24.049726</v>
      </c>
      <c r="L39" s="94">
        <f t="shared" si="5"/>
        <v>1.1104992916277489E-2</v>
      </c>
      <c r="M39" s="95">
        <f t="shared" si="6"/>
        <v>1.1104992916277489E-3</v>
      </c>
      <c r="N39" s="96">
        <v>49.363591</v>
      </c>
      <c r="O39" s="95">
        <f t="shared" si="7"/>
        <v>6.3712824444084153E-3</v>
      </c>
      <c r="P39" s="95">
        <f t="shared" si="8"/>
        <v>1.9113847333225246E-3</v>
      </c>
      <c r="Q39" s="97">
        <f t="shared" si="9"/>
        <v>9.7098849772597803E-3</v>
      </c>
      <c r="R39" s="98">
        <f>Q39*D223</f>
        <v>93694342.714193046</v>
      </c>
      <c r="S39" s="99">
        <f t="shared" si="12"/>
        <v>636471810.21419311</v>
      </c>
      <c r="T39" s="100"/>
    </row>
    <row r="40" spans="2:20" x14ac:dyDescent="0.2">
      <c r="B40" s="60">
        <v>4</v>
      </c>
      <c r="C40" s="72" t="s">
        <v>147</v>
      </c>
      <c r="D40" s="73">
        <f t="shared" si="13"/>
        <v>542777467.5</v>
      </c>
      <c r="E40" s="74">
        <v>1016</v>
      </c>
      <c r="F40" s="75">
        <f t="shared" si="1"/>
        <v>6.5688664179635219E-3</v>
      </c>
      <c r="G40" s="76">
        <f t="shared" si="2"/>
        <v>1.6422166044908803E-3</v>
      </c>
      <c r="H40" s="74">
        <v>269</v>
      </c>
      <c r="I40" s="76">
        <f t="shared" si="3"/>
        <v>8.0887659369737793E-3</v>
      </c>
      <c r="J40" s="75">
        <f t="shared" si="4"/>
        <v>2.8310680779408226E-3</v>
      </c>
      <c r="K40" s="77">
        <v>4.8700700000000001</v>
      </c>
      <c r="L40" s="75">
        <f t="shared" si="5"/>
        <v>2.2487612894955857E-3</v>
      </c>
      <c r="M40" s="78">
        <f t="shared" si="6"/>
        <v>2.2487612894955857E-4</v>
      </c>
      <c r="N40" s="77">
        <v>58.785469999999997</v>
      </c>
      <c r="O40" s="76">
        <f t="shared" si="7"/>
        <v>7.5873498141028183E-3</v>
      </c>
      <c r="P40" s="76">
        <f t="shared" si="8"/>
        <v>2.2762049442308454E-3</v>
      </c>
      <c r="Q40" s="68">
        <f t="shared" si="9"/>
        <v>6.9743657556121056E-3</v>
      </c>
      <c r="R40" s="79">
        <f>Q40*D223</f>
        <v>67298285.906664222</v>
      </c>
      <c r="S40" s="80">
        <f t="shared" si="12"/>
        <v>610075753.40666425</v>
      </c>
      <c r="T40" s="71"/>
    </row>
    <row r="41" spans="2:20" x14ac:dyDescent="0.2">
      <c r="B41" s="60">
        <v>5</v>
      </c>
      <c r="C41" s="72" t="s">
        <v>149</v>
      </c>
      <c r="D41" s="73">
        <f t="shared" si="13"/>
        <v>542777467.5</v>
      </c>
      <c r="E41" s="74">
        <v>1023</v>
      </c>
      <c r="F41" s="75">
        <f t="shared" si="1"/>
        <v>6.614124355882562E-3</v>
      </c>
      <c r="G41" s="76">
        <f t="shared" si="2"/>
        <v>1.6535310889706405E-3</v>
      </c>
      <c r="H41" s="74">
        <v>152</v>
      </c>
      <c r="I41" s="76">
        <f t="shared" si="3"/>
        <v>4.5706038008178976E-3</v>
      </c>
      <c r="J41" s="75">
        <f t="shared" si="4"/>
        <v>1.5997113302862642E-3</v>
      </c>
      <c r="K41" s="77">
        <v>23.067696000000002</v>
      </c>
      <c r="L41" s="75">
        <f t="shared" si="5"/>
        <v>1.0651539259733878E-2</v>
      </c>
      <c r="M41" s="78">
        <f t="shared" si="6"/>
        <v>1.0651539259733877E-3</v>
      </c>
      <c r="N41" s="77">
        <v>59.756059999999998</v>
      </c>
      <c r="O41" s="76">
        <f t="shared" si="7"/>
        <v>7.7126223662499736E-3</v>
      </c>
      <c r="P41" s="76">
        <f t="shared" si="8"/>
        <v>2.3137867098749921E-3</v>
      </c>
      <c r="Q41" s="68">
        <f t="shared" si="9"/>
        <v>6.6321830551052847E-3</v>
      </c>
      <c r="R41" s="79">
        <f>Q41*D223</f>
        <v>63996435.958159275</v>
      </c>
      <c r="S41" s="80">
        <f t="shared" si="12"/>
        <v>606773903.45815933</v>
      </c>
      <c r="T41" s="71"/>
    </row>
    <row r="42" spans="2:20" x14ac:dyDescent="0.2">
      <c r="B42" s="60">
        <v>6</v>
      </c>
      <c r="C42" s="72" t="s">
        <v>150</v>
      </c>
      <c r="D42" s="73">
        <f t="shared" si="13"/>
        <v>542777467.5</v>
      </c>
      <c r="E42" s="74">
        <v>1075</v>
      </c>
      <c r="F42" s="75">
        <f t="shared" si="1"/>
        <v>6.9503261804240019E-3</v>
      </c>
      <c r="G42" s="76">
        <f t="shared" si="2"/>
        <v>1.7375815451060007E-3</v>
      </c>
      <c r="H42" s="74">
        <v>230</v>
      </c>
      <c r="I42" s="76">
        <f t="shared" si="3"/>
        <v>6.916045224921819E-3</v>
      </c>
      <c r="J42" s="75">
        <f t="shared" si="4"/>
        <v>2.4206158287226366E-3</v>
      </c>
      <c r="K42" s="77">
        <v>32.567337999999999</v>
      </c>
      <c r="L42" s="75">
        <f t="shared" si="5"/>
        <v>1.5038011567866291E-2</v>
      </c>
      <c r="M42" s="78">
        <f t="shared" si="6"/>
        <v>1.5038011567866292E-3</v>
      </c>
      <c r="N42" s="77">
        <v>70.644469000000001</v>
      </c>
      <c r="O42" s="76">
        <f t="shared" si="7"/>
        <v>9.1179724978730694E-3</v>
      </c>
      <c r="P42" s="76">
        <f t="shared" si="8"/>
        <v>2.7353917493619208E-3</v>
      </c>
      <c r="Q42" s="68">
        <f t="shared" si="9"/>
        <v>8.3973902799771884E-3</v>
      </c>
      <c r="R42" s="79">
        <f>Q42*D223</f>
        <v>81029586.307113498</v>
      </c>
      <c r="S42" s="80">
        <f t="shared" si="12"/>
        <v>623807053.80711353</v>
      </c>
      <c r="T42" s="71"/>
    </row>
    <row r="43" spans="2:20" x14ac:dyDescent="0.2">
      <c r="B43" s="60"/>
      <c r="C43" s="72"/>
      <c r="D43" s="73"/>
      <c r="E43" s="74"/>
      <c r="F43" s="75"/>
      <c r="G43" s="76"/>
      <c r="H43" s="74"/>
      <c r="I43" s="76"/>
      <c r="J43" s="75"/>
      <c r="K43" s="77"/>
      <c r="L43" s="75"/>
      <c r="M43" s="78"/>
      <c r="N43" s="77"/>
      <c r="O43" s="76"/>
      <c r="P43" s="76"/>
      <c r="Q43" s="68"/>
      <c r="R43" s="79"/>
      <c r="S43" s="80"/>
      <c r="T43" s="71"/>
    </row>
    <row r="44" spans="2:20" x14ac:dyDescent="0.2">
      <c r="B44" s="60" t="s">
        <v>340</v>
      </c>
      <c r="C44" s="81" t="s">
        <v>341</v>
      </c>
      <c r="D44" s="73"/>
      <c r="E44" s="74"/>
      <c r="F44" s="75"/>
      <c r="G44" s="76"/>
      <c r="H44" s="74"/>
      <c r="I44" s="76"/>
      <c r="J44" s="75"/>
      <c r="K44" s="77"/>
      <c r="L44" s="75"/>
      <c r="M44" s="78"/>
      <c r="N44" s="77"/>
      <c r="O44" s="76"/>
      <c r="P44" s="76"/>
      <c r="Q44" s="68"/>
      <c r="R44" s="79"/>
      <c r="S44" s="80"/>
      <c r="T44" s="71"/>
    </row>
    <row r="45" spans="2:20" x14ac:dyDescent="0.2">
      <c r="B45" s="60">
        <v>1</v>
      </c>
      <c r="C45" s="72" t="s">
        <v>153</v>
      </c>
      <c r="D45" s="73">
        <f>D222/D224</f>
        <v>542777467.5</v>
      </c>
      <c r="E45" s="74">
        <v>678</v>
      </c>
      <c r="F45" s="75">
        <f t="shared" si="1"/>
        <v>4.3835545584441611E-3</v>
      </c>
      <c r="G45" s="76">
        <f t="shared" si="2"/>
        <v>1.0958886396110403E-3</v>
      </c>
      <c r="H45" s="74">
        <v>43</v>
      </c>
      <c r="I45" s="76">
        <f t="shared" si="3"/>
        <v>1.2929997594419052E-3</v>
      </c>
      <c r="J45" s="75">
        <f t="shared" si="4"/>
        <v>4.5254991580466681E-4</v>
      </c>
      <c r="K45" s="77">
        <v>10.161009</v>
      </c>
      <c r="L45" s="75">
        <f t="shared" si="5"/>
        <v>4.6918593986156774E-3</v>
      </c>
      <c r="M45" s="78">
        <f t="shared" si="6"/>
        <v>4.6918593986156775E-4</v>
      </c>
      <c r="N45" s="77">
        <v>46.957214</v>
      </c>
      <c r="O45" s="76">
        <f t="shared" si="7"/>
        <v>6.0606950818575794E-3</v>
      </c>
      <c r="P45" s="76">
        <f t="shared" si="8"/>
        <v>1.8182085245572737E-3</v>
      </c>
      <c r="Q45" s="68">
        <f t="shared" si="9"/>
        <v>3.8358330198345484E-3</v>
      </c>
      <c r="R45" s="79">
        <f>Q45*D223</f>
        <v>37013399.68459864</v>
      </c>
      <c r="S45" s="80">
        <f t="shared" si="12"/>
        <v>579790867.18459868</v>
      </c>
      <c r="T45" s="71"/>
    </row>
    <row r="46" spans="2:20" x14ac:dyDescent="0.2">
      <c r="B46" s="60">
        <v>2</v>
      </c>
      <c r="C46" s="72" t="s">
        <v>154</v>
      </c>
      <c r="D46" s="73">
        <f>$D$222/$D$224</f>
        <v>542777467.5</v>
      </c>
      <c r="E46" s="74">
        <v>1465</v>
      </c>
      <c r="F46" s="75">
        <f t="shared" si="1"/>
        <v>9.4718398644848024E-3</v>
      </c>
      <c r="G46" s="76">
        <f t="shared" si="2"/>
        <v>2.3679599661212006E-3</v>
      </c>
      <c r="H46" s="74">
        <v>222</v>
      </c>
      <c r="I46" s="76">
        <f t="shared" si="3"/>
        <v>6.6754871301419293E-3</v>
      </c>
      <c r="J46" s="75">
        <f t="shared" si="4"/>
        <v>2.3364204955496752E-3</v>
      </c>
      <c r="K46" s="77">
        <v>3.6776040000000001</v>
      </c>
      <c r="L46" s="75">
        <f t="shared" si="5"/>
        <v>1.6981385305127287E-3</v>
      </c>
      <c r="M46" s="78">
        <f t="shared" si="6"/>
        <v>1.6981385305127287E-4</v>
      </c>
      <c r="N46" s="77">
        <v>34.345993</v>
      </c>
      <c r="O46" s="76">
        <f t="shared" si="7"/>
        <v>4.4329842664135666E-3</v>
      </c>
      <c r="P46" s="76">
        <f t="shared" si="8"/>
        <v>1.3298952799240698E-3</v>
      </c>
      <c r="Q46" s="68">
        <f t="shared" si="9"/>
        <v>6.2040895946462189E-3</v>
      </c>
      <c r="R46" s="79">
        <f>Q46*D223</f>
        <v>59865600.68133647</v>
      </c>
      <c r="S46" s="80">
        <f t="shared" si="12"/>
        <v>602643068.18133652</v>
      </c>
      <c r="T46" s="71"/>
    </row>
    <row r="47" spans="2:20" x14ac:dyDescent="0.2">
      <c r="B47" s="60">
        <v>3</v>
      </c>
      <c r="C47" s="72" t="s">
        <v>155</v>
      </c>
      <c r="D47" s="73">
        <f t="shared" ref="D47:D51" si="14">$D$222/$D$224</f>
        <v>542777467.5</v>
      </c>
      <c r="E47" s="74">
        <v>599</v>
      </c>
      <c r="F47" s="75">
        <f t="shared" si="1"/>
        <v>3.8727864019292811E-3</v>
      </c>
      <c r="G47" s="76">
        <f t="shared" si="2"/>
        <v>9.6819660048232028E-4</v>
      </c>
      <c r="H47" s="74">
        <v>71</v>
      </c>
      <c r="I47" s="76">
        <f t="shared" si="3"/>
        <v>2.134953091171518E-3</v>
      </c>
      <c r="J47" s="75">
        <f t="shared" si="4"/>
        <v>7.4723358191003137E-4</v>
      </c>
      <c r="K47" s="77">
        <v>10.521755000000001</v>
      </c>
      <c r="L47" s="75">
        <f t="shared" si="5"/>
        <v>4.8584343431524865E-3</v>
      </c>
      <c r="M47" s="78">
        <f t="shared" si="6"/>
        <v>4.8584343431524866E-4</v>
      </c>
      <c r="N47" s="77">
        <v>46.104649000000002</v>
      </c>
      <c r="O47" s="76">
        <f t="shared" si="7"/>
        <v>5.9506558341614977E-3</v>
      </c>
      <c r="P47" s="76">
        <f t="shared" si="8"/>
        <v>1.7851967502484493E-3</v>
      </c>
      <c r="Q47" s="68">
        <f t="shared" si="9"/>
        <v>3.9864703669560495E-3</v>
      </c>
      <c r="R47" s="79">
        <f>Q47*D223</f>
        <v>38466956.26738134</v>
      </c>
      <c r="S47" s="80">
        <f t="shared" si="12"/>
        <v>581244423.76738131</v>
      </c>
      <c r="T47" s="71"/>
    </row>
    <row r="48" spans="2:20" x14ac:dyDescent="0.2">
      <c r="B48" s="60">
        <v>4</v>
      </c>
      <c r="C48" s="72" t="s">
        <v>156</v>
      </c>
      <c r="D48" s="73">
        <f t="shared" si="14"/>
        <v>542777467.5</v>
      </c>
      <c r="E48" s="74">
        <v>1223</v>
      </c>
      <c r="F48" s="75">
        <f t="shared" si="1"/>
        <v>7.9072082964265628E-3</v>
      </c>
      <c r="G48" s="76">
        <f t="shared" si="2"/>
        <v>1.9768020741066407E-3</v>
      </c>
      <c r="H48" s="74">
        <v>135</v>
      </c>
      <c r="I48" s="76">
        <f t="shared" si="3"/>
        <v>4.059417849410633E-3</v>
      </c>
      <c r="J48" s="75">
        <f t="shared" si="4"/>
        <v>1.4207962472937215E-3</v>
      </c>
      <c r="K48" s="77">
        <v>20.241852999999999</v>
      </c>
      <c r="L48" s="75">
        <f t="shared" si="5"/>
        <v>9.3467025020297634E-3</v>
      </c>
      <c r="M48" s="78">
        <f t="shared" si="6"/>
        <v>9.3467025020297636E-4</v>
      </c>
      <c r="N48" s="77">
        <v>36.726543999999997</v>
      </c>
      <c r="O48" s="76">
        <f t="shared" si="7"/>
        <v>4.7402383070346971E-3</v>
      </c>
      <c r="P48" s="76">
        <f t="shared" si="8"/>
        <v>1.4220714921104091E-3</v>
      </c>
      <c r="Q48" s="68">
        <f t="shared" si="9"/>
        <v>5.754340063713748E-3</v>
      </c>
      <c r="R48" s="79">
        <f>Q48*D223</f>
        <v>55525797.811845988</v>
      </c>
      <c r="S48" s="80">
        <f t="shared" si="12"/>
        <v>598303265.31184602</v>
      </c>
      <c r="T48" s="71"/>
    </row>
    <row r="49" spans="2:20" x14ac:dyDescent="0.2">
      <c r="B49" s="60">
        <v>5</v>
      </c>
      <c r="C49" s="72" t="s">
        <v>157</v>
      </c>
      <c r="D49" s="73">
        <f t="shared" si="14"/>
        <v>542777467.5</v>
      </c>
      <c r="E49" s="74">
        <v>865</v>
      </c>
      <c r="F49" s="75">
        <f t="shared" si="1"/>
        <v>5.5925880428528019E-3</v>
      </c>
      <c r="G49" s="76">
        <f t="shared" si="2"/>
        <v>1.3981470107132005E-3</v>
      </c>
      <c r="H49" s="74">
        <v>342</v>
      </c>
      <c r="I49" s="76">
        <f t="shared" si="3"/>
        <v>1.028385855184027E-2</v>
      </c>
      <c r="J49" s="75">
        <f t="shared" si="4"/>
        <v>3.5993504931440944E-3</v>
      </c>
      <c r="K49" s="77">
        <v>16.033151</v>
      </c>
      <c r="L49" s="75">
        <f t="shared" si="5"/>
        <v>7.403328764768769E-3</v>
      </c>
      <c r="M49" s="78">
        <f t="shared" si="6"/>
        <v>7.4033287647687687E-4</v>
      </c>
      <c r="N49" s="77">
        <v>49.447583999999999</v>
      </c>
      <c r="O49" s="76">
        <f t="shared" si="7"/>
        <v>6.382123291184599E-3</v>
      </c>
      <c r="P49" s="76">
        <f t="shared" si="8"/>
        <v>1.9146369873553797E-3</v>
      </c>
      <c r="Q49" s="68">
        <f t="shared" si="9"/>
        <v>7.6524673676895512E-3</v>
      </c>
      <c r="R49" s="79">
        <f>Q49*D223</f>
        <v>73841544.141527578</v>
      </c>
      <c r="S49" s="80">
        <f t="shared" si="12"/>
        <v>616619011.64152753</v>
      </c>
      <c r="T49" s="71"/>
    </row>
    <row r="50" spans="2:20" x14ac:dyDescent="0.2">
      <c r="B50" s="60">
        <v>6</v>
      </c>
      <c r="C50" s="72" t="s">
        <v>158</v>
      </c>
      <c r="D50" s="73">
        <f t="shared" si="14"/>
        <v>542777467.5</v>
      </c>
      <c r="E50" s="74">
        <v>1114</v>
      </c>
      <c r="F50" s="75">
        <f t="shared" si="1"/>
        <v>7.2024775488300826E-3</v>
      </c>
      <c r="G50" s="76">
        <f t="shared" si="2"/>
        <v>1.8006193872075207E-3</v>
      </c>
      <c r="H50" s="74">
        <v>283</v>
      </c>
      <c r="I50" s="76">
        <f t="shared" si="3"/>
        <v>8.5097426028385853E-3</v>
      </c>
      <c r="J50" s="75">
        <f t="shared" si="4"/>
        <v>2.9784099109935046E-3</v>
      </c>
      <c r="K50" s="77">
        <v>33.068373999999999</v>
      </c>
      <c r="L50" s="75">
        <f t="shared" si="5"/>
        <v>1.5269365606195044E-2</v>
      </c>
      <c r="M50" s="78">
        <f t="shared" si="6"/>
        <v>1.5269365606195044E-3</v>
      </c>
      <c r="N50" s="77">
        <v>33.482641999999998</v>
      </c>
      <c r="O50" s="76">
        <f t="shared" si="7"/>
        <v>4.3215528863573124E-3</v>
      </c>
      <c r="P50" s="76">
        <f t="shared" si="8"/>
        <v>1.2964658659071937E-3</v>
      </c>
      <c r="Q50" s="68">
        <f t="shared" si="9"/>
        <v>7.6024317247277238E-3</v>
      </c>
      <c r="R50" s="79">
        <f>Q50*D223</f>
        <v>73358731.349144369</v>
      </c>
      <c r="S50" s="80">
        <f t="shared" si="12"/>
        <v>616136198.84914434</v>
      </c>
      <c r="T50" s="71"/>
    </row>
    <row r="51" spans="2:20" x14ac:dyDescent="0.2">
      <c r="B51" s="60">
        <v>7</v>
      </c>
      <c r="C51" s="72" t="s">
        <v>160</v>
      </c>
      <c r="D51" s="73">
        <f t="shared" si="14"/>
        <v>542777467.5</v>
      </c>
      <c r="E51" s="74">
        <v>355</v>
      </c>
      <c r="F51" s="75">
        <f t="shared" si="1"/>
        <v>2.2952239944656009E-3</v>
      </c>
      <c r="G51" s="76">
        <f t="shared" si="2"/>
        <v>5.7380599861640022E-4</v>
      </c>
      <c r="H51" s="74">
        <v>51</v>
      </c>
      <c r="I51" s="76">
        <f t="shared" si="3"/>
        <v>1.5335578542217945E-3</v>
      </c>
      <c r="J51" s="75">
        <f t="shared" si="4"/>
        <v>5.3674524897762805E-4</v>
      </c>
      <c r="K51" s="77">
        <v>1.5331699999999999</v>
      </c>
      <c r="L51" s="75">
        <f t="shared" si="5"/>
        <v>7.0794328340577177E-4</v>
      </c>
      <c r="M51" s="78">
        <f t="shared" si="6"/>
        <v>7.079432834057718E-5</v>
      </c>
      <c r="N51" s="77">
        <v>45.912092999999999</v>
      </c>
      <c r="O51" s="76">
        <f t="shared" si="7"/>
        <v>5.9258029286594341E-3</v>
      </c>
      <c r="P51" s="76">
        <f t="shared" si="8"/>
        <v>1.7777408785978302E-3</v>
      </c>
      <c r="Q51" s="68">
        <f t="shared" si="9"/>
        <v>2.9590864545324357E-3</v>
      </c>
      <c r="R51" s="79">
        <f>Q51*D223</f>
        <v>28553341.36719412</v>
      </c>
      <c r="S51" s="80">
        <f t="shared" si="12"/>
        <v>571330808.86719418</v>
      </c>
      <c r="T51" s="71"/>
    </row>
    <row r="52" spans="2:20" x14ac:dyDescent="0.2">
      <c r="B52" s="60"/>
      <c r="C52" s="72"/>
      <c r="D52" s="73"/>
      <c r="E52" s="74"/>
      <c r="F52" s="75"/>
      <c r="G52" s="76"/>
      <c r="H52" s="74"/>
      <c r="I52" s="76"/>
      <c r="J52" s="75"/>
      <c r="K52" s="77"/>
      <c r="L52" s="75"/>
      <c r="M52" s="78"/>
      <c r="N52" s="77"/>
      <c r="O52" s="76"/>
      <c r="P52" s="76"/>
      <c r="Q52" s="68"/>
      <c r="R52" s="79"/>
      <c r="S52" s="80"/>
      <c r="T52" s="71"/>
    </row>
    <row r="53" spans="2:20" x14ac:dyDescent="0.2">
      <c r="B53" s="60" t="s">
        <v>342</v>
      </c>
      <c r="C53" s="81" t="s">
        <v>343</v>
      </c>
      <c r="D53" s="73"/>
      <c r="E53" s="74"/>
      <c r="F53" s="75"/>
      <c r="G53" s="76"/>
      <c r="H53" s="74"/>
      <c r="I53" s="76"/>
      <c r="J53" s="75"/>
      <c r="K53" s="77"/>
      <c r="L53" s="75"/>
      <c r="M53" s="78"/>
      <c r="N53" s="77"/>
      <c r="O53" s="76"/>
      <c r="P53" s="76"/>
      <c r="Q53" s="68"/>
      <c r="R53" s="79"/>
      <c r="S53" s="80"/>
      <c r="T53" s="71"/>
    </row>
    <row r="54" spans="2:20" x14ac:dyDescent="0.2">
      <c r="B54" s="60">
        <v>1</v>
      </c>
      <c r="C54" s="72" t="s">
        <v>163</v>
      </c>
      <c r="D54" s="73">
        <f>$D$222/$D$224</f>
        <v>542777467.5</v>
      </c>
      <c r="E54" s="74">
        <v>1077</v>
      </c>
      <c r="F54" s="75">
        <f t="shared" si="1"/>
        <v>6.9632570198294424E-3</v>
      </c>
      <c r="G54" s="76">
        <f t="shared" si="2"/>
        <v>1.7408142549573604E-3</v>
      </c>
      <c r="H54" s="74">
        <v>179</v>
      </c>
      <c r="I54" s="76">
        <f t="shared" si="3"/>
        <v>5.3824873707000237E-3</v>
      </c>
      <c r="J54" s="75">
        <f t="shared" si="4"/>
        <v>1.8838705797450085E-3</v>
      </c>
      <c r="K54" s="77">
        <v>6.6136749999999997</v>
      </c>
      <c r="L54" s="75">
        <f t="shared" si="5"/>
        <v>3.0538732135892742E-3</v>
      </c>
      <c r="M54" s="78">
        <f t="shared" si="6"/>
        <v>3.0538732135892738E-4</v>
      </c>
      <c r="N54" s="77">
        <v>46.460448</v>
      </c>
      <c r="O54" s="76">
        <f t="shared" si="7"/>
        <v>5.9965782615318663E-3</v>
      </c>
      <c r="P54" s="76">
        <f t="shared" si="8"/>
        <v>1.7989734784595599E-3</v>
      </c>
      <c r="Q54" s="68">
        <f t="shared" si="9"/>
        <v>5.7290456345208563E-3</v>
      </c>
      <c r="R54" s="79">
        <f>Q54*D223</f>
        <v>55281722.323505081</v>
      </c>
      <c r="S54" s="80">
        <f t="shared" si="12"/>
        <v>598059189.82350504</v>
      </c>
      <c r="T54" s="71"/>
    </row>
    <row r="55" spans="2:20" x14ac:dyDescent="0.2">
      <c r="B55" s="60">
        <v>2</v>
      </c>
      <c r="C55" s="72" t="s">
        <v>164</v>
      </c>
      <c r="D55" s="73">
        <f t="shared" ref="D55:D61" si="15">$D$222/$D$224</f>
        <v>542777467.5</v>
      </c>
      <c r="E55" s="74">
        <v>1787</v>
      </c>
      <c r="F55" s="75">
        <f t="shared" si="1"/>
        <v>1.1553705008760644E-2</v>
      </c>
      <c r="G55" s="76">
        <f t="shared" si="2"/>
        <v>2.888426252190161E-3</v>
      </c>
      <c r="H55" s="74">
        <v>375</v>
      </c>
      <c r="I55" s="76">
        <f t="shared" si="3"/>
        <v>1.1276160692807314E-2</v>
      </c>
      <c r="J55" s="75">
        <f t="shared" si="4"/>
        <v>3.9466562424825598E-3</v>
      </c>
      <c r="K55" s="77">
        <v>18.037295</v>
      </c>
      <c r="L55" s="75">
        <f t="shared" si="5"/>
        <v>8.3287449180837816E-3</v>
      </c>
      <c r="M55" s="78">
        <f t="shared" si="6"/>
        <v>8.3287449180837814E-4</v>
      </c>
      <c r="N55" s="77">
        <v>45.030693999999997</v>
      </c>
      <c r="O55" s="76">
        <f t="shared" si="7"/>
        <v>5.8120421211197409E-3</v>
      </c>
      <c r="P55" s="76">
        <f t="shared" si="8"/>
        <v>1.7436126363359222E-3</v>
      </c>
      <c r="Q55" s="68">
        <f t="shared" si="9"/>
        <v>9.41156962281702E-3</v>
      </c>
      <c r="R55" s="79">
        <f>Q55*D223</f>
        <v>90815785.334623158</v>
      </c>
      <c r="S55" s="80">
        <f t="shared" si="12"/>
        <v>633593252.8346231</v>
      </c>
      <c r="T55" s="71"/>
    </row>
    <row r="56" spans="2:20" x14ac:dyDescent="0.2">
      <c r="B56" s="60">
        <v>3</v>
      </c>
      <c r="C56" s="72" t="s">
        <v>165</v>
      </c>
      <c r="D56" s="73">
        <f t="shared" si="15"/>
        <v>542777467.5</v>
      </c>
      <c r="E56" s="74">
        <v>1349</v>
      </c>
      <c r="F56" s="75">
        <f t="shared" si="1"/>
        <v>8.7218511789692831E-3</v>
      </c>
      <c r="G56" s="76">
        <f t="shared" si="2"/>
        <v>2.1804627947423208E-3</v>
      </c>
      <c r="H56" s="74">
        <v>330</v>
      </c>
      <c r="I56" s="76">
        <f t="shared" si="3"/>
        <v>9.9230214096704353E-3</v>
      </c>
      <c r="J56" s="75">
        <f t="shared" si="4"/>
        <v>3.4730574933846525E-3</v>
      </c>
      <c r="K56" s="77">
        <v>16.534186999999999</v>
      </c>
      <c r="L56" s="75">
        <f t="shared" si="5"/>
        <v>7.6346828030975219E-3</v>
      </c>
      <c r="M56" s="78">
        <f t="shared" si="6"/>
        <v>7.6346828030975219E-4</v>
      </c>
      <c r="N56" s="77">
        <v>46.737828999999998</v>
      </c>
      <c r="O56" s="76">
        <f t="shared" si="7"/>
        <v>6.0323793987650228E-3</v>
      </c>
      <c r="P56" s="76">
        <f t="shared" si="8"/>
        <v>1.8097138196295067E-3</v>
      </c>
      <c r="Q56" s="68">
        <f t="shared" si="9"/>
        <v>8.2267023880662309E-3</v>
      </c>
      <c r="R56" s="79">
        <f>Q56*D223</f>
        <v>79382554.454591841</v>
      </c>
      <c r="S56" s="80">
        <f t="shared" si="12"/>
        <v>622160021.95459187</v>
      </c>
      <c r="T56" s="71"/>
    </row>
    <row r="57" spans="2:20" x14ac:dyDescent="0.2">
      <c r="B57" s="60">
        <v>4</v>
      </c>
      <c r="C57" s="72" t="s">
        <v>166</v>
      </c>
      <c r="D57" s="73">
        <f t="shared" si="15"/>
        <v>542777467.5</v>
      </c>
      <c r="E57" s="74">
        <v>784</v>
      </c>
      <c r="F57" s="75">
        <f t="shared" si="1"/>
        <v>5.0688890469324814E-3</v>
      </c>
      <c r="G57" s="76">
        <f t="shared" si="2"/>
        <v>1.2672222617331203E-3</v>
      </c>
      <c r="H57" s="74">
        <v>187</v>
      </c>
      <c r="I57" s="76">
        <f t="shared" si="3"/>
        <v>5.6230454654799134E-3</v>
      </c>
      <c r="J57" s="75">
        <f t="shared" si="4"/>
        <v>1.9680659129179697E-3</v>
      </c>
      <c r="K57" s="77">
        <v>11.223205999999999</v>
      </c>
      <c r="L57" s="75">
        <f t="shared" si="5"/>
        <v>5.1823302738635366E-3</v>
      </c>
      <c r="M57" s="78">
        <f t="shared" si="6"/>
        <v>5.182330273863536E-4</v>
      </c>
      <c r="N57" s="77">
        <v>47.199548999999998</v>
      </c>
      <c r="O57" s="76">
        <f t="shared" si="7"/>
        <v>6.0919728860020488E-3</v>
      </c>
      <c r="P57" s="76">
        <f t="shared" si="8"/>
        <v>1.8275918658006145E-3</v>
      </c>
      <c r="Q57" s="68">
        <f t="shared" si="9"/>
        <v>5.5811130678380576E-3</v>
      </c>
      <c r="R57" s="79">
        <f>Q57*D223</f>
        <v>53854265.18741861</v>
      </c>
      <c r="S57" s="80">
        <f t="shared" si="12"/>
        <v>596631732.68741858</v>
      </c>
      <c r="T57" s="71"/>
    </row>
    <row r="58" spans="2:20" x14ac:dyDescent="0.2">
      <c r="B58" s="60">
        <v>5</v>
      </c>
      <c r="C58" s="72" t="s">
        <v>167</v>
      </c>
      <c r="D58" s="73">
        <f t="shared" si="15"/>
        <v>542777467.5</v>
      </c>
      <c r="E58" s="74">
        <v>795</v>
      </c>
      <c r="F58" s="75">
        <f t="shared" si="1"/>
        <v>5.1400086636624017E-3</v>
      </c>
      <c r="G58" s="76">
        <f t="shared" si="2"/>
        <v>1.2850021659156004E-3</v>
      </c>
      <c r="H58" s="74">
        <v>60</v>
      </c>
      <c r="I58" s="76">
        <f t="shared" si="3"/>
        <v>1.8041857108491701E-3</v>
      </c>
      <c r="J58" s="75">
        <f t="shared" si="4"/>
        <v>6.3146499879720953E-4</v>
      </c>
      <c r="K58" s="77">
        <v>6.313053</v>
      </c>
      <c r="L58" s="75">
        <f t="shared" si="5"/>
        <v>2.9150606058914916E-3</v>
      </c>
      <c r="M58" s="78">
        <f t="shared" si="6"/>
        <v>2.9150606058914917E-4</v>
      </c>
      <c r="N58" s="77">
        <v>53.106892000000002</v>
      </c>
      <c r="O58" s="76">
        <f t="shared" si="7"/>
        <v>6.854424522654637E-3</v>
      </c>
      <c r="P58" s="76">
        <f t="shared" si="8"/>
        <v>2.0563273567963912E-3</v>
      </c>
      <c r="Q58" s="68">
        <f t="shared" si="9"/>
        <v>4.2643005820983508E-3</v>
      </c>
      <c r="R58" s="79">
        <f>Q58*D223</f>
        <v>41147844.810846552</v>
      </c>
      <c r="S58" s="80">
        <f t="shared" si="12"/>
        <v>583925312.31084657</v>
      </c>
      <c r="T58" s="71"/>
    </row>
    <row r="59" spans="2:20" x14ac:dyDescent="0.2">
      <c r="B59" s="60">
        <v>6</v>
      </c>
      <c r="C59" s="72" t="s">
        <v>168</v>
      </c>
      <c r="D59" s="73">
        <f t="shared" si="15"/>
        <v>542777467.5</v>
      </c>
      <c r="E59" s="74">
        <v>957</v>
      </c>
      <c r="F59" s="75">
        <f t="shared" si="1"/>
        <v>6.1874066555030419E-3</v>
      </c>
      <c r="G59" s="76">
        <f t="shared" si="2"/>
        <v>1.5468516638757605E-3</v>
      </c>
      <c r="H59" s="74">
        <v>110</v>
      </c>
      <c r="I59" s="76">
        <f t="shared" si="3"/>
        <v>3.3076738032234783E-3</v>
      </c>
      <c r="J59" s="75">
        <f t="shared" si="4"/>
        <v>1.1576858311282176E-3</v>
      </c>
      <c r="K59" s="77">
        <v>18.037295</v>
      </c>
      <c r="L59" s="75">
        <f t="shared" si="5"/>
        <v>8.3287449180837816E-3</v>
      </c>
      <c r="M59" s="78">
        <f t="shared" si="6"/>
        <v>8.3287449180837814E-4</v>
      </c>
      <c r="N59" s="77">
        <v>46.514274</v>
      </c>
      <c r="O59" s="76">
        <f t="shared" si="7"/>
        <v>6.0035255002133621E-3</v>
      </c>
      <c r="P59" s="76">
        <f t="shared" si="8"/>
        <v>1.8010576500640085E-3</v>
      </c>
      <c r="Q59" s="68">
        <f t="shared" si="9"/>
        <v>5.3384696368763643E-3</v>
      </c>
      <c r="R59" s="79">
        <f>Q59*D223</f>
        <v>51512907.196967073</v>
      </c>
      <c r="S59" s="80">
        <f t="shared" si="12"/>
        <v>594290374.69696712</v>
      </c>
      <c r="T59" s="71"/>
    </row>
    <row r="60" spans="2:20" x14ac:dyDescent="0.2">
      <c r="B60" s="60">
        <v>7</v>
      </c>
      <c r="C60" s="72" t="s">
        <v>170</v>
      </c>
      <c r="D60" s="73">
        <f t="shared" si="15"/>
        <v>542777467.5</v>
      </c>
      <c r="E60" s="74">
        <v>692</v>
      </c>
      <c r="F60" s="75">
        <f t="shared" si="1"/>
        <v>4.4740704342822414E-3</v>
      </c>
      <c r="G60" s="76">
        <f t="shared" si="2"/>
        <v>1.1185176085705603E-3</v>
      </c>
      <c r="H60" s="74">
        <v>164</v>
      </c>
      <c r="I60" s="76">
        <f t="shared" si="3"/>
        <v>4.9314409429877318E-3</v>
      </c>
      <c r="J60" s="75">
        <f t="shared" si="4"/>
        <v>1.7260043300457062E-3</v>
      </c>
      <c r="K60" s="77">
        <v>8.5176110000000005</v>
      </c>
      <c r="L60" s="75">
        <f t="shared" si="5"/>
        <v>3.9330181898374738E-3</v>
      </c>
      <c r="M60" s="78">
        <f t="shared" si="6"/>
        <v>3.9330181898374739E-4</v>
      </c>
      <c r="N60" s="77">
        <v>51.391447999999997</v>
      </c>
      <c r="O60" s="76">
        <f t="shared" si="7"/>
        <v>6.6330148152132602E-3</v>
      </c>
      <c r="P60" s="76">
        <f t="shared" si="8"/>
        <v>1.9899044445639779E-3</v>
      </c>
      <c r="Q60" s="68">
        <f t="shared" si="9"/>
        <v>5.2277282021639913E-3</v>
      </c>
      <c r="R60" s="79">
        <f>Q60*D223</f>
        <v>50444321.321758211</v>
      </c>
      <c r="S60" s="80">
        <f t="shared" si="12"/>
        <v>593221788.82175827</v>
      </c>
      <c r="T60" s="71"/>
    </row>
    <row r="61" spans="2:20" x14ac:dyDescent="0.2">
      <c r="B61" s="60">
        <v>8</v>
      </c>
      <c r="C61" s="72" t="s">
        <v>172</v>
      </c>
      <c r="D61" s="73">
        <f t="shared" si="15"/>
        <v>542777467.5</v>
      </c>
      <c r="E61" s="74">
        <v>758</v>
      </c>
      <c r="F61" s="75">
        <f t="shared" si="1"/>
        <v>4.9007881346617614E-3</v>
      </c>
      <c r="G61" s="76">
        <f t="shared" si="2"/>
        <v>1.2251970336654404E-3</v>
      </c>
      <c r="H61" s="74">
        <v>127</v>
      </c>
      <c r="I61" s="76">
        <f>H61/$H$218</f>
        <v>3.8188597546307433E-3</v>
      </c>
      <c r="J61" s="75">
        <f t="shared" si="4"/>
        <v>1.3366009141207603E-3</v>
      </c>
      <c r="K61" s="77">
        <v>5.4111880000000001</v>
      </c>
      <c r="L61" s="75">
        <f t="shared" si="5"/>
        <v>2.4986232445494707E-3</v>
      </c>
      <c r="M61" s="78">
        <f t="shared" si="6"/>
        <v>2.4986232445494707E-4</v>
      </c>
      <c r="N61" s="77">
        <v>49.667996000000002</v>
      </c>
      <c r="O61" s="76">
        <f t="shared" si="7"/>
        <v>6.4105715275808725E-3</v>
      </c>
      <c r="P61" s="76">
        <f t="shared" si="8"/>
        <v>1.9231714582742618E-3</v>
      </c>
      <c r="Q61" s="68">
        <f t="shared" si="9"/>
        <v>4.7348317305154096E-3</v>
      </c>
      <c r="R61" s="79">
        <f>Q61*D223</f>
        <v>45688177.34627194</v>
      </c>
      <c r="S61" s="80">
        <f t="shared" si="12"/>
        <v>588465644.84627199</v>
      </c>
      <c r="T61" s="71"/>
    </row>
    <row r="62" spans="2:20" x14ac:dyDescent="0.2">
      <c r="B62" s="60"/>
      <c r="C62" s="72"/>
      <c r="D62" s="73"/>
      <c r="E62" s="74"/>
      <c r="F62" s="75"/>
      <c r="G62" s="76"/>
      <c r="H62" s="74"/>
      <c r="I62" s="76"/>
      <c r="J62" s="75"/>
      <c r="K62" s="77"/>
      <c r="L62" s="75"/>
      <c r="M62" s="78"/>
      <c r="N62" s="77"/>
      <c r="O62" s="76"/>
      <c r="P62" s="76"/>
      <c r="Q62" s="68"/>
      <c r="R62" s="79"/>
      <c r="S62" s="80"/>
      <c r="T62" s="71"/>
    </row>
    <row r="63" spans="2:20" x14ac:dyDescent="0.2">
      <c r="B63" s="60" t="s">
        <v>344</v>
      </c>
      <c r="C63" s="81" t="s">
        <v>345</v>
      </c>
      <c r="D63" s="73"/>
      <c r="E63" s="74"/>
      <c r="F63" s="75"/>
      <c r="G63" s="76"/>
      <c r="H63" s="74"/>
      <c r="I63" s="76"/>
      <c r="J63" s="75"/>
      <c r="K63" s="77"/>
      <c r="L63" s="75"/>
      <c r="M63" s="78"/>
      <c r="N63" s="77"/>
      <c r="O63" s="76"/>
      <c r="P63" s="76"/>
      <c r="Q63" s="68"/>
      <c r="R63" s="79"/>
      <c r="S63" s="80"/>
      <c r="T63" s="71"/>
    </row>
    <row r="64" spans="2:20" x14ac:dyDescent="0.2">
      <c r="B64" s="60">
        <v>1</v>
      </c>
      <c r="C64" s="72" t="s">
        <v>175</v>
      </c>
      <c r="D64" s="73">
        <f>$D$222/$D$224</f>
        <v>542777467.5</v>
      </c>
      <c r="E64" s="74">
        <v>1982</v>
      </c>
      <c r="F64" s="75">
        <f t="shared" si="1"/>
        <v>1.2814461850791044E-2</v>
      </c>
      <c r="G64" s="76">
        <f t="shared" si="2"/>
        <v>3.2036154626977607E-3</v>
      </c>
      <c r="H64" s="74">
        <v>837</v>
      </c>
      <c r="I64" s="76">
        <f t="shared" si="3"/>
        <v>2.5168390666345922E-2</v>
      </c>
      <c r="J64" s="75">
        <f t="shared" si="4"/>
        <v>8.8089367332210722E-3</v>
      </c>
      <c r="K64" s="77">
        <v>27.556978000000001</v>
      </c>
      <c r="L64" s="75">
        <f t="shared" si="5"/>
        <v>1.2724471184578761E-2</v>
      </c>
      <c r="M64" s="78">
        <f t="shared" si="6"/>
        <v>1.2724471184578762E-3</v>
      </c>
      <c r="N64" s="77">
        <v>47.392361000000001</v>
      </c>
      <c r="O64" s="76">
        <f t="shared" si="7"/>
        <v>6.1168588330287E-3</v>
      </c>
      <c r="P64" s="76">
        <f t="shared" si="8"/>
        <v>1.83505764990861E-3</v>
      </c>
      <c r="Q64" s="68">
        <f t="shared" si="9"/>
        <v>1.512005696428532E-2</v>
      </c>
      <c r="R64" s="79">
        <f>Q64*D223</f>
        <v>145899132.93387598</v>
      </c>
      <c r="S64" s="99">
        <f>D64+R64</f>
        <v>688676600.43387604</v>
      </c>
      <c r="T64" s="71"/>
    </row>
    <row r="65" spans="2:20" x14ac:dyDescent="0.2">
      <c r="B65" s="60">
        <v>2</v>
      </c>
      <c r="C65" s="72" t="s">
        <v>176</v>
      </c>
      <c r="D65" s="73">
        <f t="shared" ref="D65:D71" si="16">$D$222/$D$224</f>
        <v>542777467.5</v>
      </c>
      <c r="E65" s="74">
        <v>1303</v>
      </c>
      <c r="F65" s="75">
        <f t="shared" si="1"/>
        <v>8.4244418726441631E-3</v>
      </c>
      <c r="G65" s="76">
        <f t="shared" si="2"/>
        <v>2.1061104681610408E-3</v>
      </c>
      <c r="H65" s="74">
        <v>653</v>
      </c>
      <c r="I65" s="76">
        <f t="shared" si="3"/>
        <v>1.9635554486408469E-2</v>
      </c>
      <c r="J65" s="75">
        <f t="shared" si="4"/>
        <v>6.8724440702429643E-3</v>
      </c>
      <c r="K65" s="77">
        <v>22.045583000000001</v>
      </c>
      <c r="L65" s="75">
        <f t="shared" si="5"/>
        <v>1.0179577224713805E-2</v>
      </c>
      <c r="M65" s="78">
        <f t="shared" si="6"/>
        <v>1.0179577224713806E-3</v>
      </c>
      <c r="N65" s="77">
        <v>32.793050999999998</v>
      </c>
      <c r="O65" s="76">
        <f t="shared" si="7"/>
        <v>4.2325484411150282E-3</v>
      </c>
      <c r="P65" s="76">
        <f t="shared" si="8"/>
        <v>1.2697645323345086E-3</v>
      </c>
      <c r="Q65" s="68">
        <f t="shared" si="9"/>
        <v>1.1266276793209896E-2</v>
      </c>
      <c r="R65" s="79">
        <f>Q65*D223</f>
        <v>108712554.41728868</v>
      </c>
      <c r="S65" s="80">
        <f t="shared" si="12"/>
        <v>651490021.91728866</v>
      </c>
      <c r="T65" s="71"/>
    </row>
    <row r="66" spans="2:20" x14ac:dyDescent="0.2">
      <c r="B66" s="60">
        <v>3</v>
      </c>
      <c r="C66" s="72" t="s">
        <v>177</v>
      </c>
      <c r="D66" s="73">
        <f t="shared" si="16"/>
        <v>542777467.5</v>
      </c>
      <c r="E66" s="74">
        <v>930</v>
      </c>
      <c r="F66" s="75">
        <f t="shared" si="1"/>
        <v>6.0128403235296017E-3</v>
      </c>
      <c r="G66" s="76">
        <f t="shared" si="2"/>
        <v>1.5032100808824002E-3</v>
      </c>
      <c r="H66" s="74">
        <v>216</v>
      </c>
      <c r="I66" s="76">
        <f t="shared" si="3"/>
        <v>6.4950685590570122E-3</v>
      </c>
      <c r="J66" s="75">
        <f t="shared" si="4"/>
        <v>2.2732739956699542E-3</v>
      </c>
      <c r="K66" s="77">
        <v>26.05387</v>
      </c>
      <c r="L66" s="75">
        <f t="shared" si="5"/>
        <v>1.2030409069592502E-2</v>
      </c>
      <c r="M66" s="78">
        <f t="shared" si="6"/>
        <v>1.2030409069592504E-3</v>
      </c>
      <c r="N66" s="77">
        <v>63.205731</v>
      </c>
      <c r="O66" s="76">
        <f t="shared" si="7"/>
        <v>8.1578660739309011E-3</v>
      </c>
      <c r="P66" s="76">
        <f t="shared" si="8"/>
        <v>2.4473598221792705E-3</v>
      </c>
      <c r="Q66" s="68">
        <f t="shared" si="9"/>
        <v>7.426884805690875E-3</v>
      </c>
      <c r="R66" s="79">
        <f>Q66*D223</f>
        <v>71664812.911059961</v>
      </c>
      <c r="S66" s="80">
        <f t="shared" si="12"/>
        <v>614442280.41105998</v>
      </c>
      <c r="T66" s="71"/>
    </row>
    <row r="67" spans="2:20" x14ac:dyDescent="0.2">
      <c r="B67" s="60">
        <v>4</v>
      </c>
      <c r="C67" s="72" t="s">
        <v>178</v>
      </c>
      <c r="D67" s="73">
        <f t="shared" si="16"/>
        <v>542777467.5</v>
      </c>
      <c r="E67" s="74">
        <v>1022</v>
      </c>
      <c r="F67" s="75">
        <f t="shared" si="1"/>
        <v>6.6076589361798417E-3</v>
      </c>
      <c r="G67" s="76">
        <f t="shared" si="2"/>
        <v>1.6519147340449604E-3</v>
      </c>
      <c r="H67" s="74">
        <v>469</v>
      </c>
      <c r="I67" s="76">
        <f t="shared" si="3"/>
        <v>1.4102718306471012E-2</v>
      </c>
      <c r="J67" s="75">
        <f t="shared" si="4"/>
        <v>4.9359514072648538E-3</v>
      </c>
      <c r="K67" s="77">
        <v>4.0082880000000003</v>
      </c>
      <c r="L67" s="75">
        <f t="shared" si="5"/>
        <v>1.8508323066300245E-3</v>
      </c>
      <c r="M67" s="78">
        <f t="shared" si="6"/>
        <v>1.8508323066300243E-4</v>
      </c>
      <c r="N67" s="77">
        <v>49.217745000000001</v>
      </c>
      <c r="O67" s="76">
        <f t="shared" si="7"/>
        <v>6.3524583264590708E-3</v>
      </c>
      <c r="P67" s="76">
        <f t="shared" si="8"/>
        <v>1.9057374979377212E-3</v>
      </c>
      <c r="Q67" s="68">
        <f t="shared" si="9"/>
        <v>8.6786868699105374E-3</v>
      </c>
      <c r="R67" s="79">
        <f>Q67*D223</f>
        <v>83743923.208454102</v>
      </c>
      <c r="S67" s="80">
        <f t="shared" si="12"/>
        <v>626521390.70845413</v>
      </c>
      <c r="T67" s="71"/>
    </row>
    <row r="68" spans="2:20" x14ac:dyDescent="0.2">
      <c r="B68" s="60">
        <v>5</v>
      </c>
      <c r="C68" s="72" t="s">
        <v>179</v>
      </c>
      <c r="D68" s="73">
        <f t="shared" si="16"/>
        <v>542777467.5</v>
      </c>
      <c r="E68" s="74">
        <v>1634</v>
      </c>
      <c r="F68" s="75">
        <f t="shared" si="1"/>
        <v>1.0564495794244483E-2</v>
      </c>
      <c r="G68" s="76">
        <f t="shared" si="2"/>
        <v>2.6411239485611203E-3</v>
      </c>
      <c r="H68" s="74">
        <v>448</v>
      </c>
      <c r="I68" s="76">
        <f t="shared" si="3"/>
        <v>1.3471253307673804E-2</v>
      </c>
      <c r="J68" s="75">
        <f t="shared" si="4"/>
        <v>4.7149386576858313E-3</v>
      </c>
      <c r="K68" s="77">
        <v>18.037295</v>
      </c>
      <c r="L68" s="75">
        <f t="shared" si="5"/>
        <v>8.3287449180837816E-3</v>
      </c>
      <c r="M68" s="78">
        <f t="shared" si="6"/>
        <v>8.3287449180837814E-4</v>
      </c>
      <c r="N68" s="77">
        <v>37.457659999999997</v>
      </c>
      <c r="O68" s="76">
        <f t="shared" si="7"/>
        <v>4.8346023198883427E-3</v>
      </c>
      <c r="P68" s="76">
        <f t="shared" si="8"/>
        <v>1.4503806959665028E-3</v>
      </c>
      <c r="Q68" s="68">
        <f t="shared" si="9"/>
        <v>9.6393177940218323E-3</v>
      </c>
      <c r="R68" s="79">
        <f>Q68*D223</f>
        <v>93013413.345188558</v>
      </c>
      <c r="S68" s="80">
        <f t="shared" si="12"/>
        <v>635790880.84518862</v>
      </c>
      <c r="T68" s="71"/>
    </row>
    <row r="69" spans="2:20" x14ac:dyDescent="0.2">
      <c r="B69" s="60">
        <v>6</v>
      </c>
      <c r="C69" s="72" t="s">
        <v>180</v>
      </c>
      <c r="D69" s="73">
        <f t="shared" si="16"/>
        <v>542777467.5</v>
      </c>
      <c r="E69" s="74">
        <v>1139</v>
      </c>
      <c r="F69" s="75">
        <f t="shared" si="1"/>
        <v>7.3641130413980823E-3</v>
      </c>
      <c r="G69" s="76">
        <f t="shared" si="2"/>
        <v>1.8410282603495206E-3</v>
      </c>
      <c r="H69" s="74">
        <v>446</v>
      </c>
      <c r="I69" s="76">
        <f t="shared" si="3"/>
        <v>1.341111378397883E-2</v>
      </c>
      <c r="J69" s="75">
        <f t="shared" si="4"/>
        <v>4.6938898243925912E-3</v>
      </c>
      <c r="K69" s="77">
        <v>14.029007</v>
      </c>
      <c r="L69" s="75">
        <f t="shared" si="5"/>
        <v>6.4779126114537572E-3</v>
      </c>
      <c r="M69" s="78">
        <f t="shared" si="6"/>
        <v>6.4779126114537572E-4</v>
      </c>
      <c r="N69" s="77">
        <v>60.099801999999997</v>
      </c>
      <c r="O69" s="76">
        <f t="shared" si="7"/>
        <v>7.7569886152533303E-3</v>
      </c>
      <c r="P69" s="76">
        <f t="shared" si="8"/>
        <v>2.327096584575999E-3</v>
      </c>
      <c r="Q69" s="68">
        <f t="shared" si="9"/>
        <v>9.5098059304634872E-3</v>
      </c>
      <c r="R69" s="79">
        <f>Q69*D223</f>
        <v>91763704.521839157</v>
      </c>
      <c r="S69" s="80">
        <f t="shared" si="12"/>
        <v>634541172.02183914</v>
      </c>
      <c r="T69" s="71"/>
    </row>
    <row r="70" spans="2:20" x14ac:dyDescent="0.2">
      <c r="B70" s="60">
        <v>7</v>
      </c>
      <c r="C70" s="72" t="s">
        <v>182</v>
      </c>
      <c r="D70" s="73">
        <f t="shared" si="16"/>
        <v>542777467.5</v>
      </c>
      <c r="E70" s="74">
        <v>852</v>
      </c>
      <c r="F70" s="75">
        <f t="shared" si="1"/>
        <v>5.508537586717442E-3</v>
      </c>
      <c r="G70" s="76">
        <f t="shared" si="2"/>
        <v>1.3771343966793607E-3</v>
      </c>
      <c r="H70" s="74">
        <v>154</v>
      </c>
      <c r="I70" s="76">
        <f t="shared" si="3"/>
        <v>4.6307433245128702E-3</v>
      </c>
      <c r="J70" s="75">
        <f t="shared" si="4"/>
        <v>1.6207601635795047E-3</v>
      </c>
      <c r="K70" s="77">
        <v>19.039366999999999</v>
      </c>
      <c r="L70" s="75">
        <f t="shared" si="5"/>
        <v>8.7914529947412876E-3</v>
      </c>
      <c r="M70" s="78">
        <f t="shared" si="6"/>
        <v>8.7914529947412878E-4</v>
      </c>
      <c r="N70" s="77">
        <v>51.452334999999998</v>
      </c>
      <c r="O70" s="76">
        <f t="shared" si="7"/>
        <v>6.6408734062584837E-3</v>
      </c>
      <c r="P70" s="76">
        <f t="shared" si="8"/>
        <v>1.9922620218775448E-3</v>
      </c>
      <c r="Q70" s="68">
        <f t="shared" si="9"/>
        <v>5.8693018816105384E-3</v>
      </c>
      <c r="R70" s="79">
        <f>Q70*D223</f>
        <v>56635107.756329827</v>
      </c>
      <c r="S70" s="80">
        <f t="shared" si="12"/>
        <v>599412575.25632977</v>
      </c>
      <c r="T70" s="71"/>
    </row>
    <row r="71" spans="2:20" x14ac:dyDescent="0.2">
      <c r="B71" s="60">
        <v>8</v>
      </c>
      <c r="C71" s="72" t="s">
        <v>183</v>
      </c>
      <c r="D71" s="73">
        <f t="shared" si="16"/>
        <v>542777467.5</v>
      </c>
      <c r="E71" s="74">
        <v>1220</v>
      </c>
      <c r="F71" s="75">
        <f t="shared" si="1"/>
        <v>7.8878120373184028E-3</v>
      </c>
      <c r="G71" s="76">
        <f t="shared" si="2"/>
        <v>1.9719530093296007E-3</v>
      </c>
      <c r="H71" s="74">
        <v>474</v>
      </c>
      <c r="I71" s="76">
        <f t="shared" si="3"/>
        <v>1.4253067115708444E-2</v>
      </c>
      <c r="J71" s="75">
        <f t="shared" si="4"/>
        <v>4.9885734904979552E-3</v>
      </c>
      <c r="K71" s="77">
        <v>21.043510999999999</v>
      </c>
      <c r="L71" s="75">
        <f t="shared" si="5"/>
        <v>9.7168691480562994E-3</v>
      </c>
      <c r="M71" s="78">
        <f t="shared" si="6"/>
        <v>9.7168691480562994E-4</v>
      </c>
      <c r="N71" s="77">
        <v>60.265579000000002</v>
      </c>
      <c r="O71" s="76">
        <f t="shared" si="7"/>
        <v>7.7783851965876729E-3</v>
      </c>
      <c r="P71" s="76">
        <f t="shared" si="8"/>
        <v>2.3335155589763019E-3</v>
      </c>
      <c r="Q71" s="68">
        <f t="shared" si="9"/>
        <v>1.0265728973609488E-2</v>
      </c>
      <c r="R71" s="79">
        <f>Q71*D223</f>
        <v>99057891.099326804</v>
      </c>
      <c r="S71" s="80">
        <f t="shared" si="12"/>
        <v>641835358.59932685</v>
      </c>
      <c r="T71" s="71"/>
    </row>
    <row r="72" spans="2:20" x14ac:dyDescent="0.2">
      <c r="B72" s="60"/>
      <c r="C72" s="72"/>
      <c r="D72" s="73"/>
      <c r="E72" s="74"/>
      <c r="F72" s="75"/>
      <c r="G72" s="76"/>
      <c r="H72" s="74"/>
      <c r="I72" s="76"/>
      <c r="J72" s="75"/>
      <c r="K72" s="77"/>
      <c r="L72" s="75"/>
      <c r="M72" s="78"/>
      <c r="N72" s="77"/>
      <c r="O72" s="76"/>
      <c r="P72" s="76"/>
      <c r="Q72" s="68"/>
      <c r="R72" s="79"/>
      <c r="S72" s="80"/>
      <c r="T72" s="71"/>
    </row>
    <row r="73" spans="2:20" x14ac:dyDescent="0.2">
      <c r="B73" s="60" t="s">
        <v>346</v>
      </c>
      <c r="C73" s="81" t="s">
        <v>347</v>
      </c>
      <c r="D73" s="73">
        <f>$D$222/$D$224</f>
        <v>542777467.5</v>
      </c>
      <c r="E73" s="74"/>
      <c r="F73" s="75"/>
      <c r="G73" s="76"/>
      <c r="H73" s="74"/>
      <c r="I73" s="76"/>
      <c r="J73" s="75"/>
      <c r="K73" s="77"/>
      <c r="L73" s="75"/>
      <c r="M73" s="78"/>
      <c r="N73" s="77"/>
      <c r="O73" s="76"/>
      <c r="P73" s="76"/>
      <c r="Q73" s="68"/>
      <c r="R73" s="79"/>
      <c r="S73" s="80"/>
      <c r="T73" s="71"/>
    </row>
    <row r="74" spans="2:20" s="101" customFormat="1" x14ac:dyDescent="0.2">
      <c r="B74" s="91">
        <v>1</v>
      </c>
      <c r="C74" s="92" t="s">
        <v>186</v>
      </c>
      <c r="D74" s="73">
        <f t="shared" ref="D74:D85" si="17">$D$222/$D$224</f>
        <v>542777467.5</v>
      </c>
      <c r="E74" s="93">
        <v>916</v>
      </c>
      <c r="F74" s="94">
        <f t="shared" si="1"/>
        <v>5.9223244476915215E-3</v>
      </c>
      <c r="G74" s="95">
        <f t="shared" si="2"/>
        <v>1.4805811119228804E-3</v>
      </c>
      <c r="H74" s="93">
        <v>286</v>
      </c>
      <c r="I74" s="95">
        <f t="shared" si="3"/>
        <v>8.5999518883810439E-3</v>
      </c>
      <c r="J74" s="94">
        <f t="shared" si="4"/>
        <v>3.0099831609333655E-3</v>
      </c>
      <c r="K74" s="96">
        <v>14.029007</v>
      </c>
      <c r="L74" s="94">
        <f t="shared" si="5"/>
        <v>6.4779126114537572E-3</v>
      </c>
      <c r="M74" s="95">
        <f t="shared" si="6"/>
        <v>6.4779126114537572E-4</v>
      </c>
      <c r="N74" s="96">
        <v>45.508220000000001</v>
      </c>
      <c r="O74" s="95">
        <f t="shared" si="7"/>
        <v>5.8736756643631531E-3</v>
      </c>
      <c r="P74" s="95">
        <f t="shared" si="8"/>
        <v>1.7621026993089458E-3</v>
      </c>
      <c r="Q74" s="97">
        <f t="shared" si="9"/>
        <v>6.900458233310567E-3</v>
      </c>
      <c r="R74" s="98">
        <f>Q74*D223</f>
        <v>66585124.346059263</v>
      </c>
      <c r="S74" s="99">
        <f t="shared" si="12"/>
        <v>609362591.84605932</v>
      </c>
      <c r="T74" s="100"/>
    </row>
    <row r="75" spans="2:20" x14ac:dyDescent="0.2">
      <c r="B75" s="60">
        <v>2</v>
      </c>
      <c r="C75" s="72" t="s">
        <v>187</v>
      </c>
      <c r="D75" s="73">
        <f t="shared" si="17"/>
        <v>542777467.5</v>
      </c>
      <c r="E75" s="74">
        <v>1011</v>
      </c>
      <c r="F75" s="75">
        <f t="shared" si="1"/>
        <v>6.5365393194499223E-3</v>
      </c>
      <c r="G75" s="76">
        <f t="shared" si="2"/>
        <v>1.6341348298624806E-3</v>
      </c>
      <c r="H75" s="74">
        <v>36</v>
      </c>
      <c r="I75" s="76">
        <f t="shared" si="3"/>
        <v>1.082511426509502E-3</v>
      </c>
      <c r="J75" s="75">
        <f t="shared" si="4"/>
        <v>3.788789992783257E-4</v>
      </c>
      <c r="K75" s="77">
        <v>14.029007</v>
      </c>
      <c r="L75" s="75">
        <f t="shared" si="5"/>
        <v>6.4779126114537572E-3</v>
      </c>
      <c r="M75" s="78">
        <f t="shared" si="6"/>
        <v>6.4779126114537572E-4</v>
      </c>
      <c r="N75" s="77">
        <v>45.384397999999997</v>
      </c>
      <c r="O75" s="76">
        <f t="shared" si="7"/>
        <v>5.8576941500760021E-3</v>
      </c>
      <c r="P75" s="76">
        <f t="shared" si="8"/>
        <v>1.7573082450228006E-3</v>
      </c>
      <c r="Q75" s="68">
        <f t="shared" si="9"/>
        <v>4.4181133353089833E-3</v>
      </c>
      <c r="R75" s="79">
        <f>Q75*D223</f>
        <v>42632042.084746458</v>
      </c>
      <c r="S75" s="80">
        <f t="shared" si="12"/>
        <v>585409509.58474648</v>
      </c>
      <c r="T75" s="71"/>
    </row>
    <row r="76" spans="2:20" x14ac:dyDescent="0.2">
      <c r="B76" s="60">
        <v>3</v>
      </c>
      <c r="C76" s="72" t="s">
        <v>188</v>
      </c>
      <c r="D76" s="73">
        <f t="shared" si="17"/>
        <v>542777467.5</v>
      </c>
      <c r="E76" s="74">
        <v>1141</v>
      </c>
      <c r="F76" s="75">
        <f t="shared" si="1"/>
        <v>7.3770438808035219E-3</v>
      </c>
      <c r="G76" s="76">
        <f t="shared" si="2"/>
        <v>1.8442609702008805E-3</v>
      </c>
      <c r="H76" s="74">
        <v>243</v>
      </c>
      <c r="I76" s="76">
        <f>H76/$H$218</f>
        <v>7.3069521289391391E-3</v>
      </c>
      <c r="J76" s="75">
        <f t="shared" si="4"/>
        <v>2.5574332451286986E-3</v>
      </c>
      <c r="K76" s="77">
        <v>12.024863</v>
      </c>
      <c r="L76" s="75">
        <f t="shared" si="5"/>
        <v>5.5524964581387445E-3</v>
      </c>
      <c r="M76" s="78">
        <f t="shared" si="6"/>
        <v>5.5524964581387445E-4</v>
      </c>
      <c r="N76" s="77">
        <v>37.968221999999997</v>
      </c>
      <c r="O76" s="76">
        <f t="shared" si="7"/>
        <v>4.9004997686250447E-3</v>
      </c>
      <c r="P76" s="76">
        <f t="shared" si="8"/>
        <v>1.4701499305875135E-3</v>
      </c>
      <c r="Q76" s="68">
        <f t="shared" si="9"/>
        <v>6.4270937917309673E-3</v>
      </c>
      <c r="R76" s="79">
        <f>Q76*D223</f>
        <v>62017452.296190344</v>
      </c>
      <c r="S76" s="80">
        <f t="shared" si="12"/>
        <v>604794919.79619038</v>
      </c>
      <c r="T76" s="71"/>
    </row>
    <row r="77" spans="2:20" x14ac:dyDescent="0.2">
      <c r="B77" s="60">
        <v>4</v>
      </c>
      <c r="C77" s="72" t="s">
        <v>189</v>
      </c>
      <c r="D77" s="73">
        <f t="shared" si="17"/>
        <v>542777467.5</v>
      </c>
      <c r="E77" s="74">
        <v>948</v>
      </c>
      <c r="F77" s="75">
        <f t="shared" si="1"/>
        <v>6.1292178781785622E-3</v>
      </c>
      <c r="G77" s="76">
        <f t="shared" si="2"/>
        <v>1.5323044695446405E-3</v>
      </c>
      <c r="H77" s="74">
        <v>114</v>
      </c>
      <c r="I77" s="76">
        <f t="shared" si="3"/>
        <v>3.4279528506134232E-3</v>
      </c>
      <c r="J77" s="75">
        <f t="shared" si="4"/>
        <v>1.1997834977146981E-3</v>
      </c>
      <c r="K77" s="77">
        <v>40.261819000000003</v>
      </c>
      <c r="L77" s="75">
        <f t="shared" si="5"/>
        <v>1.8590948387164432E-2</v>
      </c>
      <c r="M77" s="78">
        <f t="shared" si="6"/>
        <v>1.8590948387164432E-3</v>
      </c>
      <c r="N77" s="77">
        <v>55.612319999999997</v>
      </c>
      <c r="O77" s="76">
        <f t="shared" si="7"/>
        <v>7.1777962447833864E-3</v>
      </c>
      <c r="P77" s="76">
        <f t="shared" si="8"/>
        <v>2.153338873435016E-3</v>
      </c>
      <c r="Q77" s="68">
        <f t="shared" si="9"/>
        <v>6.7445216794107983E-3</v>
      </c>
      <c r="R77" s="79">
        <f>Q77*D223</f>
        <v>65080433.718212269</v>
      </c>
      <c r="S77" s="80">
        <f t="shared" si="12"/>
        <v>607857901.21821225</v>
      </c>
      <c r="T77" s="71"/>
    </row>
    <row r="78" spans="2:20" s="101" customFormat="1" x14ac:dyDescent="0.2">
      <c r="B78" s="91">
        <v>5</v>
      </c>
      <c r="C78" s="92" t="s">
        <v>190</v>
      </c>
      <c r="D78" s="73">
        <f t="shared" si="17"/>
        <v>542777467.5</v>
      </c>
      <c r="E78" s="93">
        <v>1023</v>
      </c>
      <c r="F78" s="94">
        <f t="shared" si="1"/>
        <v>6.614124355882562E-3</v>
      </c>
      <c r="G78" s="95">
        <f t="shared" si="2"/>
        <v>1.6535310889706405E-3</v>
      </c>
      <c r="H78" s="93">
        <v>160</v>
      </c>
      <c r="I78" s="95">
        <f t="shared" si="3"/>
        <v>4.8111618955977865E-3</v>
      </c>
      <c r="J78" s="94">
        <f t="shared" si="4"/>
        <v>1.6839066634592253E-3</v>
      </c>
      <c r="K78" s="96">
        <v>10.161009</v>
      </c>
      <c r="L78" s="94">
        <f t="shared" si="5"/>
        <v>4.6918593986156774E-3</v>
      </c>
      <c r="M78" s="95">
        <f t="shared" si="6"/>
        <v>4.6918593986156775E-4</v>
      </c>
      <c r="N78" s="96">
        <v>48.170726999999999</v>
      </c>
      <c r="O78" s="95">
        <f t="shared" si="7"/>
        <v>6.2173213304009926E-3</v>
      </c>
      <c r="P78" s="95">
        <f t="shared" si="8"/>
        <v>1.8651963991202977E-3</v>
      </c>
      <c r="Q78" s="97">
        <f t="shared" si="9"/>
        <v>5.6718200914117316E-3</v>
      </c>
      <c r="R78" s="98">
        <f>Q78*D223</f>
        <v>54729531.472570278</v>
      </c>
      <c r="S78" s="99">
        <f t="shared" si="12"/>
        <v>597506998.9725703</v>
      </c>
      <c r="T78" s="100"/>
    </row>
    <row r="79" spans="2:20" x14ac:dyDescent="0.2">
      <c r="B79" s="60">
        <v>6</v>
      </c>
      <c r="C79" s="72" t="s">
        <v>192</v>
      </c>
      <c r="D79" s="73">
        <f t="shared" si="17"/>
        <v>542777467.5</v>
      </c>
      <c r="E79" s="74">
        <v>1009</v>
      </c>
      <c r="F79" s="75">
        <f t="shared" si="1"/>
        <v>6.5236084800444818E-3</v>
      </c>
      <c r="G79" s="76">
        <f t="shared" si="2"/>
        <v>1.6309021200111204E-3</v>
      </c>
      <c r="H79" s="74">
        <v>206</v>
      </c>
      <c r="I79" s="76">
        <f t="shared" si="3"/>
        <v>6.1943709405821506E-3</v>
      </c>
      <c r="J79" s="75">
        <f t="shared" si="4"/>
        <v>2.1680298292037527E-3</v>
      </c>
      <c r="K79" s="77">
        <v>9.8804289999999995</v>
      </c>
      <c r="L79" s="75">
        <f t="shared" si="5"/>
        <v>4.5623012110317879E-3</v>
      </c>
      <c r="M79" s="78">
        <f t="shared" si="6"/>
        <v>4.5623012110317877E-4</v>
      </c>
      <c r="N79" s="77">
        <v>58.618634999999998</v>
      </c>
      <c r="O79" s="76">
        <f t="shared" si="7"/>
        <v>7.5658166783426411E-3</v>
      </c>
      <c r="P79" s="76">
        <f t="shared" si="8"/>
        <v>2.2697450035027923E-3</v>
      </c>
      <c r="Q79" s="68">
        <f t="shared" si="9"/>
        <v>6.5249070738208435E-3</v>
      </c>
      <c r="R79" s="79">
        <f>Q79*D223</f>
        <v>62961289.550245561</v>
      </c>
      <c r="S79" s="80">
        <f t="shared" si="12"/>
        <v>605738757.05024552</v>
      </c>
      <c r="T79" s="71"/>
    </row>
    <row r="80" spans="2:20" x14ac:dyDescent="0.2">
      <c r="B80" s="60">
        <v>7</v>
      </c>
      <c r="C80" s="72" t="s">
        <v>194</v>
      </c>
      <c r="D80" s="73">
        <f t="shared" si="17"/>
        <v>542777467.5</v>
      </c>
      <c r="E80" s="74">
        <v>2432</v>
      </c>
      <c r="F80" s="75">
        <f t="shared" si="1"/>
        <v>1.5723900717015044E-2</v>
      </c>
      <c r="G80" s="76">
        <f t="shared" si="2"/>
        <v>3.9309751792537609E-3</v>
      </c>
      <c r="H80" s="74">
        <v>385</v>
      </c>
      <c r="I80" s="76">
        <f t="shared" si="3"/>
        <v>1.1576858311282174E-2</v>
      </c>
      <c r="J80" s="75">
        <f t="shared" si="4"/>
        <v>4.0519004089487609E-3</v>
      </c>
      <c r="K80" s="77">
        <v>81.167826000000005</v>
      </c>
      <c r="L80" s="75">
        <f t="shared" si="5"/>
        <v>3.7479351438750023E-2</v>
      </c>
      <c r="M80" s="78">
        <f t="shared" si="6"/>
        <v>3.7479351438750026E-3</v>
      </c>
      <c r="N80" s="77">
        <v>54.269190999999999</v>
      </c>
      <c r="O80" s="76">
        <f t="shared" si="7"/>
        <v>7.0044406593221141E-3</v>
      </c>
      <c r="P80" s="76">
        <f t="shared" si="8"/>
        <v>2.1013321977966341E-3</v>
      </c>
      <c r="Q80" s="68">
        <f t="shared" si="9"/>
        <v>1.3832142929874159E-2</v>
      </c>
      <c r="R80" s="79">
        <f>Q80*D223</f>
        <v>133471564.61466891</v>
      </c>
      <c r="S80" s="99">
        <f t="shared" si="12"/>
        <v>676249032.11466885</v>
      </c>
      <c r="T80" s="71"/>
    </row>
    <row r="81" spans="2:20" x14ac:dyDescent="0.2">
      <c r="B81" s="60">
        <v>8</v>
      </c>
      <c r="C81" s="72" t="s">
        <v>195</v>
      </c>
      <c r="D81" s="73">
        <f t="shared" si="17"/>
        <v>542777467.5</v>
      </c>
      <c r="E81" s="74">
        <v>730</v>
      </c>
      <c r="F81" s="75">
        <f t="shared" si="1"/>
        <v>4.7197563829856019E-3</v>
      </c>
      <c r="G81" s="76">
        <f t="shared" si="2"/>
        <v>1.1799390957464005E-3</v>
      </c>
      <c r="H81" s="74">
        <v>97</v>
      </c>
      <c r="I81" s="76">
        <f t="shared" si="3"/>
        <v>2.9167668992061582E-3</v>
      </c>
      <c r="J81" s="75">
        <f t="shared" si="4"/>
        <v>1.0208684147221554E-3</v>
      </c>
      <c r="K81" s="77">
        <v>17.035222999999998</v>
      </c>
      <c r="L81" s="75">
        <f t="shared" si="5"/>
        <v>7.866036841426274E-3</v>
      </c>
      <c r="M81" s="78">
        <f t="shared" si="6"/>
        <v>7.866036841426274E-4</v>
      </c>
      <c r="N81" s="77">
        <v>43.010140999999997</v>
      </c>
      <c r="O81" s="76">
        <f t="shared" si="7"/>
        <v>5.5512524663132914E-3</v>
      </c>
      <c r="P81" s="76">
        <f t="shared" si="8"/>
        <v>1.6653757398939874E-3</v>
      </c>
      <c r="Q81" s="68">
        <f t="shared" si="9"/>
        <v>4.6527869345051702E-3</v>
      </c>
      <c r="R81" s="79">
        <f>Q81*D223</f>
        <v>44896496.162272081</v>
      </c>
      <c r="S81" s="80">
        <f t="shared" si="12"/>
        <v>587673963.6622721</v>
      </c>
      <c r="T81" s="71"/>
    </row>
    <row r="82" spans="2:20" x14ac:dyDescent="0.2">
      <c r="B82" s="60">
        <v>9</v>
      </c>
      <c r="C82" s="72" t="s">
        <v>196</v>
      </c>
      <c r="D82" s="73">
        <f t="shared" si="17"/>
        <v>542777467.5</v>
      </c>
      <c r="E82" s="74">
        <v>1040</v>
      </c>
      <c r="F82" s="75">
        <f t="shared" si="1"/>
        <v>6.7240364908288022E-3</v>
      </c>
      <c r="G82" s="76">
        <f t="shared" si="2"/>
        <v>1.6810091227072005E-3</v>
      </c>
      <c r="H82" s="74">
        <v>219</v>
      </c>
      <c r="I82" s="76">
        <f t="shared" si="3"/>
        <v>6.5852778445994707E-3</v>
      </c>
      <c r="J82" s="75">
        <f t="shared" si="4"/>
        <v>2.3048472456098147E-3</v>
      </c>
      <c r="K82" s="77">
        <v>10.020719</v>
      </c>
      <c r="L82" s="75">
        <f t="shared" si="5"/>
        <v>4.6270803048237327E-3</v>
      </c>
      <c r="M82" s="78">
        <f t="shared" si="6"/>
        <v>4.6270803048237329E-4</v>
      </c>
      <c r="N82" s="77">
        <v>40.462330999999999</v>
      </c>
      <c r="O82" s="76">
        <f t="shared" si="7"/>
        <v>5.2224105649068845E-3</v>
      </c>
      <c r="P82" s="76">
        <f t="shared" si="8"/>
        <v>1.5667231694720654E-3</v>
      </c>
      <c r="Q82" s="68">
        <f t="shared" si="9"/>
        <v>6.0152875682714544E-3</v>
      </c>
      <c r="R82" s="79">
        <f>Q82*D223</f>
        <v>58043778.712722018</v>
      </c>
      <c r="S82" s="80">
        <f t="shared" si="12"/>
        <v>600821246.21272206</v>
      </c>
      <c r="T82" s="71"/>
    </row>
    <row r="83" spans="2:20" x14ac:dyDescent="0.2">
      <c r="B83" s="60">
        <v>10</v>
      </c>
      <c r="C83" s="72" t="s">
        <v>198</v>
      </c>
      <c r="D83" s="73">
        <f t="shared" si="17"/>
        <v>542777467.5</v>
      </c>
      <c r="E83" s="74">
        <v>763</v>
      </c>
      <c r="F83" s="75">
        <f t="shared" si="1"/>
        <v>4.9331152331753619E-3</v>
      </c>
      <c r="G83" s="76">
        <f t="shared" si="2"/>
        <v>1.2332788082938405E-3</v>
      </c>
      <c r="H83" s="74">
        <v>91</v>
      </c>
      <c r="I83" s="76">
        <f t="shared" si="3"/>
        <v>2.7363483281212411E-3</v>
      </c>
      <c r="J83" s="75">
        <f t="shared" si="4"/>
        <v>9.5772191484243447E-4</v>
      </c>
      <c r="K83" s="77">
        <v>21.47297</v>
      </c>
      <c r="L83" s="75">
        <f t="shared" si="5"/>
        <v>9.9151724115875191E-3</v>
      </c>
      <c r="M83" s="78">
        <f t="shared" si="6"/>
        <v>9.9151724115875196E-4</v>
      </c>
      <c r="N83" s="77">
        <v>45.707652000000003</v>
      </c>
      <c r="O83" s="76">
        <f t="shared" si="7"/>
        <v>5.8994160445646916E-3</v>
      </c>
      <c r="P83" s="76">
        <f t="shared" si="8"/>
        <v>1.7698248133694076E-3</v>
      </c>
      <c r="Q83" s="68">
        <f t="shared" si="9"/>
        <v>4.9523427776644348E-3</v>
      </c>
      <c r="R83" s="79">
        <f>Q83*D223</f>
        <v>47787023.485379867</v>
      </c>
      <c r="S83" s="80">
        <f t="shared" si="12"/>
        <v>590564490.98537982</v>
      </c>
      <c r="T83" s="71"/>
    </row>
    <row r="84" spans="2:20" x14ac:dyDescent="0.2">
      <c r="B84" s="60">
        <v>11</v>
      </c>
      <c r="C84" s="72" t="s">
        <v>200</v>
      </c>
      <c r="D84" s="73">
        <f t="shared" si="17"/>
        <v>542777467.5</v>
      </c>
      <c r="E84" s="74">
        <v>692</v>
      </c>
      <c r="F84" s="75">
        <f t="shared" si="1"/>
        <v>4.4740704342822414E-3</v>
      </c>
      <c r="G84" s="76">
        <f t="shared" si="2"/>
        <v>1.1185176085705603E-3</v>
      </c>
      <c r="H84" s="74">
        <v>83</v>
      </c>
      <c r="I84" s="76">
        <f t="shared" si="3"/>
        <v>2.4957902333413518E-3</v>
      </c>
      <c r="J84" s="75">
        <f t="shared" si="4"/>
        <v>8.7352658166947312E-4</v>
      </c>
      <c r="K84" s="77">
        <v>13.420605999999999</v>
      </c>
      <c r="L84" s="75">
        <f t="shared" si="5"/>
        <v>6.1969826418043668E-3</v>
      </c>
      <c r="M84" s="78">
        <f t="shared" si="6"/>
        <v>6.1969826418043666E-4</v>
      </c>
      <c r="N84" s="77">
        <v>56.157178000000002</v>
      </c>
      <c r="O84" s="76">
        <f t="shared" si="7"/>
        <v>7.2481202252672114E-3</v>
      </c>
      <c r="P84" s="76">
        <f t="shared" si="8"/>
        <v>2.1744360675801633E-3</v>
      </c>
      <c r="Q84" s="68">
        <f t="shared" si="9"/>
        <v>4.786178522000634E-3</v>
      </c>
      <c r="R84" s="79">
        <f>Q84*D223</f>
        <v>46183641.905322619</v>
      </c>
      <c r="S84" s="80">
        <f t="shared" si="12"/>
        <v>588961109.40532267</v>
      </c>
      <c r="T84" s="71"/>
    </row>
    <row r="85" spans="2:20" x14ac:dyDescent="0.2">
      <c r="B85" s="60">
        <v>12</v>
      </c>
      <c r="C85" s="72" t="s">
        <v>201</v>
      </c>
      <c r="D85" s="73">
        <f t="shared" si="17"/>
        <v>542777467.5</v>
      </c>
      <c r="E85" s="74">
        <v>420</v>
      </c>
      <c r="F85" s="75">
        <f t="shared" si="1"/>
        <v>2.7154762751424007E-3</v>
      </c>
      <c r="G85" s="76">
        <f t="shared" si="2"/>
        <v>6.7886906878560018E-4</v>
      </c>
      <c r="H85" s="74">
        <v>131</v>
      </c>
      <c r="I85" s="76">
        <f t="shared" si="3"/>
        <v>3.9391388020206877E-3</v>
      </c>
      <c r="J85" s="75">
        <f t="shared" si="4"/>
        <v>1.3786985807072408E-3</v>
      </c>
      <c r="K85" s="77">
        <v>13.026935</v>
      </c>
      <c r="L85" s="75">
        <f t="shared" si="5"/>
        <v>6.0152045347962512E-3</v>
      </c>
      <c r="M85" s="78">
        <f t="shared" si="6"/>
        <v>6.0152045347962519E-4</v>
      </c>
      <c r="N85" s="77">
        <v>59.270380000000003</v>
      </c>
      <c r="O85" s="76">
        <f t="shared" si="7"/>
        <v>7.6499363988210599E-3</v>
      </c>
      <c r="P85" s="76">
        <f t="shared" si="8"/>
        <v>2.2949809196463181E-3</v>
      </c>
      <c r="Q85" s="68">
        <f t="shared" si="9"/>
        <v>4.9540690226187846E-3</v>
      </c>
      <c r="R85" s="79">
        <f>Q85*D223</f>
        <v>47803680.674083985</v>
      </c>
      <c r="S85" s="80">
        <f t="shared" si="12"/>
        <v>590581148.17408395</v>
      </c>
      <c r="T85" s="71"/>
    </row>
    <row r="86" spans="2:20" x14ac:dyDescent="0.2">
      <c r="B86" s="60"/>
      <c r="C86" s="72"/>
      <c r="D86" s="73"/>
      <c r="E86" s="74"/>
      <c r="F86" s="75"/>
      <c r="G86" s="76"/>
      <c r="H86" s="74"/>
      <c r="I86" s="76"/>
      <c r="J86" s="75"/>
      <c r="K86" s="77"/>
      <c r="L86" s="75"/>
      <c r="M86" s="78"/>
      <c r="N86" s="77"/>
      <c r="O86" s="76"/>
      <c r="P86" s="76"/>
      <c r="Q86" s="68"/>
      <c r="R86" s="79"/>
      <c r="S86" s="80"/>
      <c r="T86" s="71"/>
    </row>
    <row r="87" spans="2:20" x14ac:dyDescent="0.2">
      <c r="B87" s="60" t="s">
        <v>348</v>
      </c>
      <c r="C87" s="81" t="s">
        <v>349</v>
      </c>
      <c r="D87" s="73"/>
      <c r="E87" s="74"/>
      <c r="F87" s="75"/>
      <c r="G87" s="76"/>
      <c r="H87" s="74"/>
      <c r="I87" s="76"/>
      <c r="J87" s="75"/>
      <c r="K87" s="77"/>
      <c r="L87" s="75"/>
      <c r="M87" s="78"/>
      <c r="N87" s="77"/>
      <c r="O87" s="76"/>
      <c r="P87" s="76"/>
      <c r="Q87" s="68"/>
      <c r="R87" s="79"/>
      <c r="S87" s="80"/>
      <c r="T87" s="71"/>
    </row>
    <row r="88" spans="2:20" x14ac:dyDescent="0.2">
      <c r="B88" s="60">
        <v>1</v>
      </c>
      <c r="C88" s="72" t="s">
        <v>204</v>
      </c>
      <c r="D88" s="73">
        <f>$D$222/$D$224</f>
        <v>542777467.5</v>
      </c>
      <c r="E88" s="74">
        <v>1052</v>
      </c>
      <c r="F88" s="75">
        <f t="shared" si="1"/>
        <v>6.8016215272614419E-3</v>
      </c>
      <c r="G88" s="76">
        <f t="shared" si="2"/>
        <v>1.7004053818153605E-3</v>
      </c>
      <c r="H88" s="74">
        <v>303</v>
      </c>
      <c r="I88" s="76">
        <f t="shared" si="3"/>
        <v>9.1111378397883084E-3</v>
      </c>
      <c r="J88" s="75">
        <f t="shared" si="4"/>
        <v>3.188898243925908E-3</v>
      </c>
      <c r="K88" s="77">
        <v>7.0145039999999996</v>
      </c>
      <c r="L88" s="75">
        <f t="shared" si="5"/>
        <v>3.2389565366025422E-3</v>
      </c>
      <c r="M88" s="78">
        <f t="shared" si="6"/>
        <v>3.2389565366025422E-4</v>
      </c>
      <c r="N88" s="77">
        <v>37.419879000000002</v>
      </c>
      <c r="O88" s="76">
        <f t="shared" si="7"/>
        <v>4.8297259845740785E-3</v>
      </c>
      <c r="P88" s="76">
        <f t="shared" si="8"/>
        <v>1.4489177953722235E-3</v>
      </c>
      <c r="Q88" s="68">
        <f t="shared" si="9"/>
        <v>6.6621170747737466E-3</v>
      </c>
      <c r="R88" s="79">
        <f>Q88*D223</f>
        <v>64285280.605052486</v>
      </c>
      <c r="S88" s="80">
        <f t="shared" si="12"/>
        <v>607062748.10505247</v>
      </c>
      <c r="T88" s="71"/>
    </row>
    <row r="89" spans="2:20" x14ac:dyDescent="0.2">
      <c r="B89" s="60">
        <v>2</v>
      </c>
      <c r="C89" s="72" t="s">
        <v>205</v>
      </c>
      <c r="D89" s="73">
        <f t="shared" ref="D89:D91" si="18">$D$222/$D$224</f>
        <v>542777467.5</v>
      </c>
      <c r="E89" s="74">
        <v>1200</v>
      </c>
      <c r="F89" s="75">
        <f t="shared" si="1"/>
        <v>7.7585036432640028E-3</v>
      </c>
      <c r="G89" s="76">
        <f t="shared" si="2"/>
        <v>1.9396259108160007E-3</v>
      </c>
      <c r="H89" s="74">
        <v>406</v>
      </c>
      <c r="I89" s="76">
        <f t="shared" si="3"/>
        <v>1.2208323310079384E-2</v>
      </c>
      <c r="J89" s="75">
        <f t="shared" si="4"/>
        <v>4.2729131585277844E-3</v>
      </c>
      <c r="K89" s="77">
        <v>9.3693729999999995</v>
      </c>
      <c r="L89" s="75">
        <f t="shared" si="5"/>
        <v>4.3263204243974163E-3</v>
      </c>
      <c r="M89" s="78">
        <f t="shared" si="6"/>
        <v>4.3263204243974162E-4</v>
      </c>
      <c r="N89" s="77">
        <v>48.092109000000001</v>
      </c>
      <c r="O89" s="76">
        <f t="shared" si="7"/>
        <v>6.2071742265726974E-3</v>
      </c>
      <c r="P89" s="76">
        <f t="shared" si="8"/>
        <v>1.8621522679718092E-3</v>
      </c>
      <c r="Q89" s="68">
        <f t="shared" si="9"/>
        <v>8.5073233797553355E-3</v>
      </c>
      <c r="R89" s="79">
        <f>Q89*D223</f>
        <v>82090372.253638074</v>
      </c>
      <c r="S89" s="80">
        <f t="shared" si="12"/>
        <v>624867839.75363803</v>
      </c>
      <c r="T89" s="71"/>
    </row>
    <row r="90" spans="2:20" x14ac:dyDescent="0.2">
      <c r="B90" s="60">
        <v>3</v>
      </c>
      <c r="C90" s="72" t="s">
        <v>206</v>
      </c>
      <c r="D90" s="73">
        <f t="shared" si="18"/>
        <v>542777467.5</v>
      </c>
      <c r="E90" s="74">
        <v>1118</v>
      </c>
      <c r="F90" s="75">
        <f t="shared" si="1"/>
        <v>7.2283392276409619E-3</v>
      </c>
      <c r="G90" s="76">
        <f t="shared" si="2"/>
        <v>1.8070848069102405E-3</v>
      </c>
      <c r="H90" s="74">
        <v>274</v>
      </c>
      <c r="I90" s="76">
        <f t="shared" si="3"/>
        <v>8.2391147462112097E-3</v>
      </c>
      <c r="J90" s="75">
        <f t="shared" si="4"/>
        <v>2.8836901611739236E-3</v>
      </c>
      <c r="K90" s="77">
        <v>9.0186469999999996</v>
      </c>
      <c r="L90" s="75">
        <f t="shared" si="5"/>
        <v>4.1643722281662267E-3</v>
      </c>
      <c r="M90" s="78">
        <f t="shared" si="6"/>
        <v>4.1643722281662271E-4</v>
      </c>
      <c r="N90" s="77">
        <v>41.254961000000002</v>
      </c>
      <c r="O90" s="76">
        <f t="shared" si="7"/>
        <v>5.3247140947273036E-3</v>
      </c>
      <c r="P90" s="76">
        <f t="shared" si="8"/>
        <v>1.5974142284181912E-3</v>
      </c>
      <c r="Q90" s="68">
        <f t="shared" si="9"/>
        <v>6.7046264193189771E-3</v>
      </c>
      <c r="R90" s="79">
        <f>Q90*D223</f>
        <v>64695469.305094175</v>
      </c>
      <c r="S90" s="80">
        <f t="shared" si="12"/>
        <v>607472936.80509412</v>
      </c>
      <c r="T90" s="71"/>
    </row>
    <row r="91" spans="2:20" x14ac:dyDescent="0.2">
      <c r="B91" s="60">
        <v>4</v>
      </c>
      <c r="C91" s="72" t="s">
        <v>207</v>
      </c>
      <c r="D91" s="73">
        <f t="shared" si="18"/>
        <v>542777467.5</v>
      </c>
      <c r="E91" s="74">
        <v>2227</v>
      </c>
      <c r="F91" s="75">
        <f t="shared" si="1"/>
        <v>1.4398489677957444E-2</v>
      </c>
      <c r="G91" s="76">
        <f t="shared" si="2"/>
        <v>3.599622419489361E-3</v>
      </c>
      <c r="H91" s="74">
        <v>799</v>
      </c>
      <c r="I91" s="76">
        <f t="shared" si="3"/>
        <v>2.4025739716141449E-2</v>
      </c>
      <c r="J91" s="75">
        <f t="shared" si="4"/>
        <v>8.4090089006495072E-3</v>
      </c>
      <c r="K91" s="77">
        <v>13.177246</v>
      </c>
      <c r="L91" s="75">
        <f t="shared" si="5"/>
        <v>6.0846108386451428E-3</v>
      </c>
      <c r="M91" s="78">
        <f t="shared" si="6"/>
        <v>6.0846108386451432E-4</v>
      </c>
      <c r="N91" s="77">
        <v>42.755994000000001</v>
      </c>
      <c r="O91" s="76">
        <f t="shared" si="7"/>
        <v>5.518450105573388E-3</v>
      </c>
      <c r="P91" s="76">
        <f t="shared" si="8"/>
        <v>1.6555350316720162E-3</v>
      </c>
      <c r="Q91" s="68">
        <f t="shared" si="9"/>
        <v>1.4272627435675398E-2</v>
      </c>
      <c r="R91" s="79">
        <f>Q91*D223</f>
        <v>137721965.76190066</v>
      </c>
      <c r="S91" s="99">
        <f t="shared" si="12"/>
        <v>680499433.26190066</v>
      </c>
      <c r="T91" s="71"/>
    </row>
    <row r="92" spans="2:20" x14ac:dyDescent="0.2">
      <c r="B92" s="60"/>
      <c r="C92" s="72"/>
      <c r="D92" s="73"/>
      <c r="E92" s="74"/>
      <c r="F92" s="75"/>
      <c r="G92" s="76"/>
      <c r="H92" s="74"/>
      <c r="I92" s="76"/>
      <c r="J92" s="75"/>
      <c r="K92" s="77"/>
      <c r="L92" s="75"/>
      <c r="M92" s="78"/>
      <c r="N92" s="77"/>
      <c r="O92" s="76"/>
      <c r="P92" s="76"/>
      <c r="Q92" s="68"/>
      <c r="R92" s="79"/>
      <c r="S92" s="80"/>
      <c r="T92" s="71"/>
    </row>
    <row r="93" spans="2:20" x14ac:dyDescent="0.2">
      <c r="B93" s="60" t="s">
        <v>350</v>
      </c>
      <c r="C93" s="81" t="s">
        <v>382</v>
      </c>
      <c r="D93" s="73"/>
      <c r="E93" s="74"/>
      <c r="F93" s="75"/>
      <c r="G93" s="76"/>
      <c r="H93" s="74"/>
      <c r="I93" s="76"/>
      <c r="J93" s="75"/>
      <c r="K93" s="77"/>
      <c r="L93" s="75"/>
      <c r="M93" s="78"/>
      <c r="N93" s="77"/>
      <c r="O93" s="76"/>
      <c r="P93" s="76"/>
      <c r="Q93" s="68"/>
      <c r="R93" s="79"/>
      <c r="S93" s="80"/>
      <c r="T93" s="71"/>
    </row>
    <row r="94" spans="2:20" x14ac:dyDescent="0.2">
      <c r="B94" s="60">
        <v>1</v>
      </c>
      <c r="C94" s="72" t="s">
        <v>210</v>
      </c>
      <c r="D94" s="73">
        <f>$D$222/$D$224</f>
        <v>542777467.5</v>
      </c>
      <c r="E94" s="74">
        <v>1328</v>
      </c>
      <c r="F94" s="75">
        <f>E94/$E$218</f>
        <v>8.5860773652121636E-3</v>
      </c>
      <c r="G94" s="76">
        <f t="shared" ref="G94:G177" si="19">F94*25/100</f>
        <v>2.1465193413030409E-3</v>
      </c>
      <c r="H94" s="74">
        <v>236</v>
      </c>
      <c r="I94" s="76">
        <f t="shared" ref="I94" si="20">H94/$H$218</f>
        <v>7.0964637960067353E-3</v>
      </c>
      <c r="J94" s="75">
        <f t="shared" ref="J94:J177" si="21">I94*35/100</f>
        <v>2.4837623286023576E-3</v>
      </c>
      <c r="K94" s="77">
        <v>15.031079</v>
      </c>
      <c r="L94" s="75">
        <f>K94/$K$218</f>
        <v>6.9406206881112631E-3</v>
      </c>
      <c r="M94" s="78">
        <f t="shared" ref="M94:M177" si="22">L94*10/100</f>
        <v>6.9406206881112624E-4</v>
      </c>
      <c r="N94" s="77">
        <v>40.725762000000003</v>
      </c>
      <c r="O94" s="76">
        <f>N94/$N$218</f>
        <v>5.2564111971869177E-3</v>
      </c>
      <c r="P94" s="76">
        <f t="shared" ref="P94:P177" si="23">O94*30/100</f>
        <v>1.5769233591560751E-3</v>
      </c>
      <c r="Q94" s="68">
        <f t="shared" ref="Q94:Q177" si="24">G94+J94+M94+P94</f>
        <v>6.9012670978725998E-3</v>
      </c>
      <c r="R94" s="79">
        <f>Q94*D223</f>
        <v>66592929.385322034</v>
      </c>
      <c r="S94" s="80">
        <f t="shared" ref="S94:S177" si="25">D94+R94</f>
        <v>609370396.88532209</v>
      </c>
      <c r="T94" s="71"/>
    </row>
    <row r="95" spans="2:20" x14ac:dyDescent="0.2">
      <c r="B95" s="60">
        <v>2</v>
      </c>
      <c r="C95" s="72" t="s">
        <v>211</v>
      </c>
      <c r="D95" s="73">
        <f t="shared" ref="D95:D97" si="26">$D$222/$D$224</f>
        <v>542777467.5</v>
      </c>
      <c r="E95" s="74">
        <v>920</v>
      </c>
      <c r="F95" s="75">
        <f>E95/$E$218</f>
        <v>5.9481861265024017E-3</v>
      </c>
      <c r="G95" s="76">
        <f t="shared" si="19"/>
        <v>1.4870465316256004E-3</v>
      </c>
      <c r="H95" s="74">
        <v>168</v>
      </c>
      <c r="I95" s="76">
        <f>H95/$H$218</f>
        <v>5.0517199903776762E-3</v>
      </c>
      <c r="J95" s="75">
        <f t="shared" si="21"/>
        <v>1.7681019966321867E-3</v>
      </c>
      <c r="K95" s="77">
        <v>31.064229999999998</v>
      </c>
      <c r="L95" s="75">
        <f>K95/$K$218</f>
        <v>1.4343949452880032E-2</v>
      </c>
      <c r="M95" s="78">
        <f t="shared" si="22"/>
        <v>1.4343949452880031E-3</v>
      </c>
      <c r="N95" s="77">
        <v>37.954723999999999</v>
      </c>
      <c r="O95" s="76">
        <f>N95/$N$218</f>
        <v>4.8987576026137715E-3</v>
      </c>
      <c r="P95" s="76">
        <f t="shared" si="23"/>
        <v>1.4696272807841314E-3</v>
      </c>
      <c r="Q95" s="68">
        <f t="shared" si="24"/>
        <v>6.1591707543299217E-3</v>
      </c>
      <c r="R95" s="79">
        <f>Q95*D223</f>
        <v>59432161.847737946</v>
      </c>
      <c r="S95" s="80">
        <f t="shared" si="25"/>
        <v>602209629.34773791</v>
      </c>
      <c r="T95" s="71"/>
    </row>
    <row r="96" spans="2:20" x14ac:dyDescent="0.2">
      <c r="B96" s="60">
        <v>3</v>
      </c>
      <c r="C96" s="72" t="s">
        <v>212</v>
      </c>
      <c r="D96" s="73">
        <f t="shared" si="26"/>
        <v>542777467.5</v>
      </c>
      <c r="E96" s="74">
        <v>967</v>
      </c>
      <c r="F96" s="75">
        <f>E96/$E$218</f>
        <v>6.252060852530242E-3</v>
      </c>
      <c r="G96" s="76">
        <f t="shared" si="19"/>
        <v>1.5630152131325605E-3</v>
      </c>
      <c r="H96" s="74">
        <v>257</v>
      </c>
      <c r="I96" s="76">
        <f>H96/$H$218</f>
        <v>7.7279287948039451E-3</v>
      </c>
      <c r="J96" s="75">
        <f t="shared" si="21"/>
        <v>2.7047750781813806E-3</v>
      </c>
      <c r="K96" s="77">
        <v>5.5113960000000004</v>
      </c>
      <c r="L96" s="75">
        <f>K96/$K$218</f>
        <v>2.5448944216162838E-3</v>
      </c>
      <c r="M96" s="78">
        <f t="shared" si="22"/>
        <v>2.5448944216162838E-4</v>
      </c>
      <c r="N96" s="77">
        <v>48.367631000000003</v>
      </c>
      <c r="O96" s="76">
        <f>N96/$N$218</f>
        <v>6.2427354255472269E-3</v>
      </c>
      <c r="P96" s="76">
        <f t="shared" si="23"/>
        <v>1.8728206276641681E-3</v>
      </c>
      <c r="Q96" s="68">
        <f t="shared" si="24"/>
        <v>6.3951003611397378E-3</v>
      </c>
      <c r="R96" s="79">
        <f>Q96*D223</f>
        <v>61708735.616493553</v>
      </c>
      <c r="S96" s="80">
        <f t="shared" si="25"/>
        <v>604486203.11649358</v>
      </c>
      <c r="T96" s="71"/>
    </row>
    <row r="97" spans="2:20" x14ac:dyDescent="0.2">
      <c r="B97" s="60">
        <v>4</v>
      </c>
      <c r="C97" s="72" t="s">
        <v>213</v>
      </c>
      <c r="D97" s="73">
        <f t="shared" si="26"/>
        <v>542777467.5</v>
      </c>
      <c r="E97" s="74">
        <v>601</v>
      </c>
      <c r="F97" s="75">
        <f>E97/$E$218</f>
        <v>3.8857172413347212E-3</v>
      </c>
      <c r="G97" s="76">
        <f t="shared" si="19"/>
        <v>9.714293103336803E-4</v>
      </c>
      <c r="H97" s="74">
        <v>39</v>
      </c>
      <c r="I97" s="76">
        <f>H97/$H$218</f>
        <v>1.1727207120519605E-3</v>
      </c>
      <c r="J97" s="75">
        <f t="shared" si="21"/>
        <v>4.1045224921818619E-4</v>
      </c>
      <c r="K97" s="77">
        <v>4.2788469999999998</v>
      </c>
      <c r="L97" s="75">
        <f>K97/$K$218</f>
        <v>1.9757632841569664E-3</v>
      </c>
      <c r="M97" s="78">
        <f t="shared" si="22"/>
        <v>1.9757632841569666E-4</v>
      </c>
      <c r="N97" s="77">
        <v>39.256926999999997</v>
      </c>
      <c r="O97" s="76">
        <f>N97/$N$218</f>
        <v>5.0668309324684805E-3</v>
      </c>
      <c r="P97" s="76">
        <f t="shared" si="23"/>
        <v>1.520049279740544E-3</v>
      </c>
      <c r="Q97" s="68">
        <f t="shared" si="24"/>
        <v>3.099507167708107E-3</v>
      </c>
      <c r="R97" s="79">
        <f>Q97*D223</f>
        <v>29908313.795319185</v>
      </c>
      <c r="S97" s="80">
        <f t="shared" si="25"/>
        <v>572685781.2953192</v>
      </c>
      <c r="T97" s="71"/>
    </row>
    <row r="98" spans="2:20" x14ac:dyDescent="0.2">
      <c r="B98" s="60"/>
      <c r="C98" s="72"/>
      <c r="D98" s="73"/>
      <c r="E98" s="74"/>
      <c r="F98" s="75"/>
      <c r="G98" s="76"/>
      <c r="H98" s="74"/>
      <c r="I98" s="76"/>
      <c r="J98" s="75"/>
      <c r="K98" s="77"/>
      <c r="L98" s="75"/>
      <c r="M98" s="78"/>
      <c r="N98" s="77"/>
      <c r="O98" s="76"/>
      <c r="P98" s="76"/>
      <c r="Q98" s="68"/>
      <c r="R98" s="79"/>
      <c r="S98" s="80"/>
      <c r="T98" s="71"/>
    </row>
    <row r="99" spans="2:20" x14ac:dyDescent="0.2">
      <c r="B99" s="60" t="s">
        <v>351</v>
      </c>
      <c r="C99" s="81" t="s">
        <v>352</v>
      </c>
      <c r="D99" s="73"/>
      <c r="E99" s="74"/>
      <c r="F99" s="75"/>
      <c r="G99" s="76"/>
      <c r="H99" s="74"/>
      <c r="I99" s="76"/>
      <c r="J99" s="75"/>
      <c r="K99" s="77"/>
      <c r="L99" s="75"/>
      <c r="M99" s="78"/>
      <c r="N99" s="77"/>
      <c r="O99" s="76"/>
      <c r="P99" s="76"/>
      <c r="Q99" s="68"/>
      <c r="R99" s="79"/>
      <c r="S99" s="80"/>
      <c r="T99" s="71"/>
    </row>
    <row r="100" spans="2:20" x14ac:dyDescent="0.2">
      <c r="B100" s="60">
        <v>1</v>
      </c>
      <c r="C100" s="72" t="s">
        <v>216</v>
      </c>
      <c r="D100" s="73">
        <f>$D$222/$D$224</f>
        <v>542777467.5</v>
      </c>
      <c r="E100" s="74">
        <v>676</v>
      </c>
      <c r="F100" s="75">
        <f t="shared" ref="F100:F105" si="27">E100/$E$218</f>
        <v>4.3706237190387215E-3</v>
      </c>
      <c r="G100" s="76">
        <f t="shared" si="19"/>
        <v>1.0926559297596804E-3</v>
      </c>
      <c r="H100" s="74">
        <v>103</v>
      </c>
      <c r="I100" s="76">
        <f t="shared" ref="I100:I105" si="28">H100/$H$218</f>
        <v>3.0971854702910753E-3</v>
      </c>
      <c r="J100" s="75">
        <f t="shared" si="21"/>
        <v>1.0840149146018763E-3</v>
      </c>
      <c r="K100" s="77">
        <v>6.0124320000000004</v>
      </c>
      <c r="L100" s="75">
        <f t="shared" ref="L100:L105" si="29">K100/$K$218</f>
        <v>2.7762484599450367E-3</v>
      </c>
      <c r="M100" s="78">
        <f t="shared" si="22"/>
        <v>2.776248459945037E-4</v>
      </c>
      <c r="N100" s="77">
        <v>42.892150999999998</v>
      </c>
      <c r="O100" s="76">
        <f t="shared" ref="O100:O105" si="30">N100/$N$218</f>
        <v>5.5360236792581568E-3</v>
      </c>
      <c r="P100" s="76">
        <f t="shared" si="23"/>
        <v>1.6608071037774472E-3</v>
      </c>
      <c r="Q100" s="68">
        <f t="shared" si="24"/>
        <v>4.1151027941335079E-3</v>
      </c>
      <c r="R100" s="79">
        <f>Q100*D223</f>
        <v>39708179.077368163</v>
      </c>
      <c r="S100" s="80">
        <f t="shared" si="25"/>
        <v>582485646.57736814</v>
      </c>
      <c r="T100" s="71"/>
    </row>
    <row r="101" spans="2:20" x14ac:dyDescent="0.2">
      <c r="B101" s="60">
        <v>2</v>
      </c>
      <c r="C101" s="72" t="s">
        <v>217</v>
      </c>
      <c r="D101" s="73">
        <f t="shared" ref="D101:D105" si="31">$D$222/$D$224</f>
        <v>542777467.5</v>
      </c>
      <c r="E101" s="74">
        <v>834</v>
      </c>
      <c r="F101" s="75">
        <f t="shared" si="27"/>
        <v>5.3921600320684816E-3</v>
      </c>
      <c r="G101" s="76">
        <f t="shared" si="19"/>
        <v>1.3480400080171204E-3</v>
      </c>
      <c r="H101" s="74">
        <v>179</v>
      </c>
      <c r="I101" s="76">
        <f t="shared" si="28"/>
        <v>5.3824873707000237E-3</v>
      </c>
      <c r="J101" s="75">
        <f t="shared" si="21"/>
        <v>1.8838705797450085E-3</v>
      </c>
      <c r="K101" s="77">
        <v>12.024863</v>
      </c>
      <c r="L101" s="75">
        <f t="shared" si="29"/>
        <v>5.5524964581387445E-3</v>
      </c>
      <c r="M101" s="78">
        <f t="shared" si="22"/>
        <v>5.5524964581387445E-4</v>
      </c>
      <c r="N101" s="77">
        <v>68.256197999999998</v>
      </c>
      <c r="O101" s="76">
        <f t="shared" si="30"/>
        <v>8.8097220487760863E-3</v>
      </c>
      <c r="P101" s="76">
        <f t="shared" si="23"/>
        <v>2.6429166146328259E-3</v>
      </c>
      <c r="Q101" s="68">
        <f t="shared" si="24"/>
        <v>6.4300768482088294E-3</v>
      </c>
      <c r="R101" s="79">
        <f>Q101*D223</f>
        <v>62046236.933354139</v>
      </c>
      <c r="S101" s="80">
        <f t="shared" si="25"/>
        <v>604823704.43335414</v>
      </c>
      <c r="T101" s="71"/>
    </row>
    <row r="102" spans="2:20" x14ac:dyDescent="0.2">
      <c r="B102" s="60">
        <v>3</v>
      </c>
      <c r="C102" s="72" t="s">
        <v>218</v>
      </c>
      <c r="D102" s="73">
        <f t="shared" si="31"/>
        <v>542777467.5</v>
      </c>
      <c r="E102" s="74">
        <v>2445</v>
      </c>
      <c r="F102" s="75">
        <f t="shared" si="27"/>
        <v>1.5807951173150404E-2</v>
      </c>
      <c r="G102" s="76">
        <f t="shared" si="19"/>
        <v>3.9519877932876011E-3</v>
      </c>
      <c r="H102" s="74">
        <v>144</v>
      </c>
      <c r="I102" s="76">
        <f t="shared" si="28"/>
        <v>4.3300457060380078E-3</v>
      </c>
      <c r="J102" s="75">
        <f t="shared" si="21"/>
        <v>1.5155159971133028E-3</v>
      </c>
      <c r="K102" s="77">
        <v>17.035222999999998</v>
      </c>
      <c r="L102" s="75">
        <f t="shared" si="29"/>
        <v>7.866036841426274E-3</v>
      </c>
      <c r="M102" s="78">
        <f t="shared" si="22"/>
        <v>7.866036841426274E-4</v>
      </c>
      <c r="N102" s="77">
        <v>36.718625000000003</v>
      </c>
      <c r="O102" s="76">
        <f t="shared" si="30"/>
        <v>4.7392162139362178E-3</v>
      </c>
      <c r="P102" s="76">
        <f t="shared" si="23"/>
        <v>1.4217648641808654E-3</v>
      </c>
      <c r="Q102" s="68">
        <f t="shared" si="24"/>
        <v>7.6758723387243969E-3</v>
      </c>
      <c r="R102" s="79">
        <f>Q102*D223</f>
        <v>74067387.535397872</v>
      </c>
      <c r="S102" s="80">
        <f t="shared" si="25"/>
        <v>616844855.03539789</v>
      </c>
      <c r="T102" s="71"/>
    </row>
    <row r="103" spans="2:20" x14ac:dyDescent="0.2">
      <c r="B103" s="60">
        <v>4</v>
      </c>
      <c r="C103" s="72" t="s">
        <v>219</v>
      </c>
      <c r="D103" s="73">
        <f t="shared" si="31"/>
        <v>542777467.5</v>
      </c>
      <c r="E103" s="74">
        <v>437</v>
      </c>
      <c r="F103" s="75">
        <f t="shared" si="27"/>
        <v>2.8253884100886409E-3</v>
      </c>
      <c r="G103" s="76">
        <f t="shared" si="19"/>
        <v>7.0634710252216011E-4</v>
      </c>
      <c r="H103" s="74">
        <v>95</v>
      </c>
      <c r="I103" s="76">
        <f t="shared" si="28"/>
        <v>2.856627375511186E-3</v>
      </c>
      <c r="J103" s="75">
        <f t="shared" si="21"/>
        <v>9.998195814289151E-4</v>
      </c>
      <c r="K103" s="77">
        <v>10.020719</v>
      </c>
      <c r="L103" s="75">
        <f t="shared" si="29"/>
        <v>4.6270803048237327E-3</v>
      </c>
      <c r="M103" s="78">
        <f t="shared" si="22"/>
        <v>4.6270803048237329E-4</v>
      </c>
      <c r="N103" s="77">
        <v>61.008195999999998</v>
      </c>
      <c r="O103" s="76">
        <f t="shared" si="30"/>
        <v>7.8742336257471152E-3</v>
      </c>
      <c r="P103" s="76">
        <f t="shared" si="23"/>
        <v>2.3622700877241345E-3</v>
      </c>
      <c r="Q103" s="68">
        <f t="shared" si="24"/>
        <v>4.5311448021575825E-3</v>
      </c>
      <c r="R103" s="79">
        <f>Q103*D223</f>
        <v>43722725.343837887</v>
      </c>
      <c r="S103" s="80">
        <f t="shared" si="25"/>
        <v>586500192.84383786</v>
      </c>
      <c r="T103" s="71"/>
    </row>
    <row r="104" spans="2:20" x14ac:dyDescent="0.2">
      <c r="B104" s="60">
        <v>5</v>
      </c>
      <c r="C104" s="72" t="s">
        <v>220</v>
      </c>
      <c r="D104" s="73">
        <f t="shared" si="31"/>
        <v>542777467.5</v>
      </c>
      <c r="E104" s="74">
        <v>1747</v>
      </c>
      <c r="F104" s="75">
        <f t="shared" si="27"/>
        <v>1.1295088220651844E-2</v>
      </c>
      <c r="G104" s="76">
        <f t="shared" si="19"/>
        <v>2.823772055162961E-3</v>
      </c>
      <c r="H104" s="74">
        <v>257</v>
      </c>
      <c r="I104" s="76">
        <f t="shared" si="28"/>
        <v>7.7279287948039451E-3</v>
      </c>
      <c r="J104" s="75">
        <f t="shared" si="21"/>
        <v>2.7047750781813806E-3</v>
      </c>
      <c r="K104" s="77">
        <v>22.045583000000001</v>
      </c>
      <c r="L104" s="75">
        <f t="shared" si="29"/>
        <v>1.0179577224713805E-2</v>
      </c>
      <c r="M104" s="78">
        <f t="shared" si="22"/>
        <v>1.0179577224713806E-3</v>
      </c>
      <c r="N104" s="77">
        <v>42.569833000000003</v>
      </c>
      <c r="O104" s="76">
        <f t="shared" si="30"/>
        <v>5.4944225928437425E-3</v>
      </c>
      <c r="P104" s="76">
        <f t="shared" si="23"/>
        <v>1.6483267778531227E-3</v>
      </c>
      <c r="Q104" s="68">
        <f t="shared" si="24"/>
        <v>8.1948316336688445E-3</v>
      </c>
      <c r="R104" s="79">
        <f>Q104*D223</f>
        <v>79075021.523762897</v>
      </c>
      <c r="S104" s="80">
        <f t="shared" si="25"/>
        <v>621852489.02376294</v>
      </c>
      <c r="T104" s="71"/>
    </row>
    <row r="105" spans="2:20" x14ac:dyDescent="0.2">
      <c r="B105" s="60">
        <v>6</v>
      </c>
      <c r="C105" s="72" t="s">
        <v>221</v>
      </c>
      <c r="D105" s="73">
        <f t="shared" si="31"/>
        <v>542777467.5</v>
      </c>
      <c r="E105" s="74">
        <v>721</v>
      </c>
      <c r="F105" s="75">
        <f t="shared" si="27"/>
        <v>4.6615676056611212E-3</v>
      </c>
      <c r="G105" s="76">
        <f t="shared" si="19"/>
        <v>1.1653919014152803E-3</v>
      </c>
      <c r="H105" s="74">
        <v>110</v>
      </c>
      <c r="I105" s="76">
        <f t="shared" si="28"/>
        <v>3.3076738032234783E-3</v>
      </c>
      <c r="J105" s="75">
        <f t="shared" si="21"/>
        <v>1.1576858311282176E-3</v>
      </c>
      <c r="K105" s="77">
        <v>8.0165749999999996</v>
      </c>
      <c r="L105" s="75">
        <f t="shared" si="29"/>
        <v>3.7016641515087204E-3</v>
      </c>
      <c r="M105" s="78">
        <f t="shared" si="22"/>
        <v>3.7016641515087207E-4</v>
      </c>
      <c r="N105" s="77">
        <v>50.680748000000001</v>
      </c>
      <c r="O105" s="76">
        <f t="shared" si="30"/>
        <v>6.5412858639454924E-3</v>
      </c>
      <c r="P105" s="76">
        <f t="shared" si="23"/>
        <v>1.9623857591836479E-3</v>
      </c>
      <c r="Q105" s="68">
        <f t="shared" si="24"/>
        <v>4.6556299068780177E-3</v>
      </c>
      <c r="R105" s="79">
        <f>Q105*D223</f>
        <v>44923929.075066864</v>
      </c>
      <c r="S105" s="80">
        <f t="shared" si="25"/>
        <v>587701396.5750668</v>
      </c>
      <c r="T105" s="71"/>
    </row>
    <row r="106" spans="2:20" x14ac:dyDescent="0.2">
      <c r="B106" s="60"/>
      <c r="C106" s="72"/>
      <c r="D106" s="73"/>
      <c r="E106" s="74"/>
      <c r="F106" s="75"/>
      <c r="G106" s="76"/>
      <c r="H106" s="74"/>
      <c r="I106" s="76"/>
      <c r="J106" s="75"/>
      <c r="K106" s="77"/>
      <c r="L106" s="75"/>
      <c r="M106" s="78"/>
      <c r="N106" s="77"/>
      <c r="O106" s="76"/>
      <c r="P106" s="76"/>
      <c r="Q106" s="68"/>
      <c r="R106" s="79"/>
      <c r="S106" s="80"/>
      <c r="T106" s="71"/>
    </row>
    <row r="107" spans="2:20" x14ac:dyDescent="0.2">
      <c r="B107" s="60" t="s">
        <v>353</v>
      </c>
      <c r="C107" s="81" t="s">
        <v>354</v>
      </c>
      <c r="D107" s="73"/>
      <c r="E107" s="74"/>
      <c r="F107" s="75"/>
      <c r="G107" s="76"/>
      <c r="H107" s="74"/>
      <c r="I107" s="76"/>
      <c r="J107" s="75"/>
      <c r="K107" s="77"/>
      <c r="L107" s="75"/>
      <c r="M107" s="78"/>
      <c r="N107" s="77"/>
      <c r="O107" s="76"/>
      <c r="P107" s="76"/>
      <c r="Q107" s="68"/>
      <c r="R107" s="79"/>
      <c r="S107" s="80"/>
      <c r="T107" s="71"/>
    </row>
    <row r="108" spans="2:20" x14ac:dyDescent="0.2">
      <c r="B108" s="60">
        <v>1</v>
      </c>
      <c r="C108" s="72" t="s">
        <v>224</v>
      </c>
      <c r="D108" s="73">
        <f>$D$222/$D$224</f>
        <v>542777467.5</v>
      </c>
      <c r="E108" s="74">
        <v>733</v>
      </c>
      <c r="F108" s="75">
        <f t="shared" ref="F108:F113" si="32">E108/$E$218</f>
        <v>4.7391526420937618E-3</v>
      </c>
      <c r="G108" s="76">
        <f t="shared" si="19"/>
        <v>1.1847881605234404E-3</v>
      </c>
      <c r="H108" s="74">
        <v>59</v>
      </c>
      <c r="I108" s="76">
        <f t="shared" ref="I108:I113" si="33">H108/$H$218</f>
        <v>1.7741159490016838E-3</v>
      </c>
      <c r="J108" s="75">
        <f t="shared" si="21"/>
        <v>6.209405821505894E-4</v>
      </c>
      <c r="K108" s="77">
        <v>12.024863</v>
      </c>
      <c r="L108" s="75">
        <f t="shared" ref="L108:L113" si="34">K108/$K$218</f>
        <v>5.5524964581387445E-3</v>
      </c>
      <c r="M108" s="78">
        <f t="shared" si="22"/>
        <v>5.5524964581387445E-4</v>
      </c>
      <c r="N108" s="77">
        <v>45.506537999999999</v>
      </c>
      <c r="O108" s="76">
        <f t="shared" ref="O108:O113" si="35">N108/$N$218</f>
        <v>5.8734585712211344E-3</v>
      </c>
      <c r="P108" s="76">
        <f t="shared" si="23"/>
        <v>1.7620375713663402E-3</v>
      </c>
      <c r="Q108" s="68">
        <f t="shared" si="24"/>
        <v>4.1230159598542445E-3</v>
      </c>
      <c r="R108" s="79">
        <f>Q108*D223</f>
        <v>39784536.198253661</v>
      </c>
      <c r="S108" s="80">
        <f t="shared" si="25"/>
        <v>582562003.69825363</v>
      </c>
      <c r="T108" s="71"/>
    </row>
    <row r="109" spans="2:20" x14ac:dyDescent="0.2">
      <c r="B109" s="60">
        <v>2</v>
      </c>
      <c r="C109" s="72" t="s">
        <v>225</v>
      </c>
      <c r="D109" s="73">
        <f t="shared" ref="D109:D172" si="36">$D$222/$D$224</f>
        <v>542777467.5</v>
      </c>
      <c r="E109" s="74">
        <v>1034</v>
      </c>
      <c r="F109" s="75">
        <f t="shared" si="32"/>
        <v>6.6852439726124823E-3</v>
      </c>
      <c r="G109" s="76">
        <f t="shared" si="19"/>
        <v>1.6713109931531206E-3</v>
      </c>
      <c r="H109" s="74">
        <v>166</v>
      </c>
      <c r="I109" s="76">
        <f t="shared" si="33"/>
        <v>4.9915804666827036E-3</v>
      </c>
      <c r="J109" s="75">
        <f t="shared" si="21"/>
        <v>1.7470531633389462E-3</v>
      </c>
      <c r="K109" s="77">
        <v>23.047654000000001</v>
      </c>
      <c r="L109" s="75">
        <f t="shared" si="34"/>
        <v>1.0642284839619985E-2</v>
      </c>
      <c r="M109" s="78">
        <f t="shared" si="22"/>
        <v>1.0642284839619985E-3</v>
      </c>
      <c r="N109" s="77">
        <v>41.016537</v>
      </c>
      <c r="O109" s="76">
        <f t="shared" si="35"/>
        <v>5.2939410773119849E-3</v>
      </c>
      <c r="P109" s="76">
        <f t="shared" si="23"/>
        <v>1.5881823231935954E-3</v>
      </c>
      <c r="Q109" s="68">
        <f t="shared" si="24"/>
        <v>6.0707749636476609E-3</v>
      </c>
      <c r="R109" s="79">
        <f>Q109*D223</f>
        <v>58579197.520552568</v>
      </c>
      <c r="S109" s="80">
        <f t="shared" si="25"/>
        <v>601356665.02055252</v>
      </c>
      <c r="T109" s="71"/>
    </row>
    <row r="110" spans="2:20" x14ac:dyDescent="0.2">
      <c r="B110" s="60">
        <v>3</v>
      </c>
      <c r="C110" s="72" t="s">
        <v>226</v>
      </c>
      <c r="D110" s="73">
        <f t="shared" si="36"/>
        <v>542777467.5</v>
      </c>
      <c r="E110" s="74">
        <v>1143</v>
      </c>
      <c r="F110" s="75">
        <f t="shared" si="32"/>
        <v>7.3899747202089625E-3</v>
      </c>
      <c r="G110" s="76">
        <f t="shared" si="19"/>
        <v>1.8474936800522406E-3</v>
      </c>
      <c r="H110" s="74">
        <v>132</v>
      </c>
      <c r="I110" s="76">
        <f t="shared" si="33"/>
        <v>3.9692085638681745E-3</v>
      </c>
      <c r="J110" s="75">
        <f t="shared" si="21"/>
        <v>1.389222997353861E-3</v>
      </c>
      <c r="K110" s="77">
        <v>15.031079</v>
      </c>
      <c r="L110" s="75">
        <f t="shared" si="34"/>
        <v>6.9406206881112631E-3</v>
      </c>
      <c r="M110" s="78">
        <f t="shared" si="22"/>
        <v>6.9406206881112624E-4</v>
      </c>
      <c r="N110" s="77">
        <v>38.754944000000002</v>
      </c>
      <c r="O110" s="76">
        <f t="shared" si="35"/>
        <v>5.0020407620108365E-3</v>
      </c>
      <c r="P110" s="76">
        <f t="shared" si="23"/>
        <v>1.5006122286032508E-3</v>
      </c>
      <c r="Q110" s="68">
        <f t="shared" si="24"/>
        <v>5.431390974820479E-3</v>
      </c>
      <c r="R110" s="79">
        <f>Q110*D223</f>
        <v>52409540.236718506</v>
      </c>
      <c r="S110" s="80">
        <f t="shared" si="25"/>
        <v>595187007.73671854</v>
      </c>
      <c r="T110" s="71"/>
    </row>
    <row r="111" spans="2:20" x14ac:dyDescent="0.2">
      <c r="B111" s="60">
        <v>4</v>
      </c>
      <c r="C111" s="72" t="s">
        <v>227</v>
      </c>
      <c r="D111" s="73">
        <f t="shared" si="36"/>
        <v>542777467.5</v>
      </c>
      <c r="E111" s="74">
        <v>382</v>
      </c>
      <c r="F111" s="75">
        <f t="shared" si="32"/>
        <v>2.4697903264390406E-3</v>
      </c>
      <c r="G111" s="76">
        <f t="shared" si="19"/>
        <v>6.1744758160976016E-4</v>
      </c>
      <c r="H111" s="74">
        <v>34</v>
      </c>
      <c r="I111" s="76">
        <f t="shared" si="33"/>
        <v>1.0223719028145297E-3</v>
      </c>
      <c r="J111" s="75">
        <f t="shared" si="21"/>
        <v>3.5783016598508544E-4</v>
      </c>
      <c r="K111" s="77">
        <v>9.0186469999999996</v>
      </c>
      <c r="L111" s="75">
        <f t="shared" si="34"/>
        <v>4.1643722281662267E-3</v>
      </c>
      <c r="M111" s="78">
        <f t="shared" si="22"/>
        <v>4.1643722281662271E-4</v>
      </c>
      <c r="N111" s="77">
        <v>52.527262999999998</v>
      </c>
      <c r="O111" s="76">
        <f t="shared" si="35"/>
        <v>6.7796127029073651E-3</v>
      </c>
      <c r="P111" s="76">
        <f t="shared" si="23"/>
        <v>2.0338838108722094E-3</v>
      </c>
      <c r="Q111" s="68">
        <f t="shared" si="24"/>
        <v>3.4255987812836777E-3</v>
      </c>
      <c r="R111" s="79">
        <f>Q111*D223</f>
        <v>33054894.776466507</v>
      </c>
      <c r="S111" s="80">
        <f t="shared" si="25"/>
        <v>575832362.27646649</v>
      </c>
      <c r="T111" s="71"/>
    </row>
    <row r="112" spans="2:20" x14ac:dyDescent="0.2">
      <c r="B112" s="60">
        <v>5</v>
      </c>
      <c r="C112" s="72" t="s">
        <v>228</v>
      </c>
      <c r="D112" s="73">
        <f t="shared" si="36"/>
        <v>542777467.5</v>
      </c>
      <c r="E112" s="74">
        <v>271</v>
      </c>
      <c r="F112" s="75">
        <f t="shared" si="32"/>
        <v>1.7521287394371206E-3</v>
      </c>
      <c r="G112" s="76">
        <f t="shared" si="19"/>
        <v>4.3803218485928016E-4</v>
      </c>
      <c r="H112" s="74">
        <v>5</v>
      </c>
      <c r="I112" s="76">
        <f t="shared" si="33"/>
        <v>1.5034880923743083E-4</v>
      </c>
      <c r="J112" s="75">
        <f t="shared" si="21"/>
        <v>5.2622083233100789E-5</v>
      </c>
      <c r="K112" s="77">
        <v>12.024863</v>
      </c>
      <c r="L112" s="75">
        <f t="shared" si="34"/>
        <v>5.5524964581387445E-3</v>
      </c>
      <c r="M112" s="78">
        <f t="shared" si="22"/>
        <v>5.5524964581387445E-4</v>
      </c>
      <c r="N112" s="77">
        <v>60.008755000000001</v>
      </c>
      <c r="O112" s="76">
        <f t="shared" si="35"/>
        <v>7.745237319592607E-3</v>
      </c>
      <c r="P112" s="76">
        <f t="shared" si="23"/>
        <v>2.3235711958777823E-3</v>
      </c>
      <c r="Q112" s="68">
        <f t="shared" si="24"/>
        <v>3.3694751097840376E-3</v>
      </c>
      <c r="R112" s="79">
        <f>Q112*D223</f>
        <v>32513336.300317589</v>
      </c>
      <c r="S112" s="80">
        <f t="shared" si="25"/>
        <v>575290803.80031765</v>
      </c>
      <c r="T112" s="71"/>
    </row>
    <row r="113" spans="2:20" x14ac:dyDescent="0.2">
      <c r="B113" s="60">
        <v>6</v>
      </c>
      <c r="C113" s="72" t="s">
        <v>229</v>
      </c>
      <c r="D113" s="73">
        <f t="shared" si="36"/>
        <v>542777467.5</v>
      </c>
      <c r="E113" s="74">
        <v>664</v>
      </c>
      <c r="F113" s="75">
        <f t="shared" si="32"/>
        <v>4.2930386826060818E-3</v>
      </c>
      <c r="G113" s="76">
        <f t="shared" si="19"/>
        <v>1.0732596706515204E-3</v>
      </c>
      <c r="H113" s="74">
        <v>54</v>
      </c>
      <c r="I113" s="76">
        <f t="shared" si="33"/>
        <v>1.623767139764253E-3</v>
      </c>
      <c r="J113" s="75">
        <f t="shared" si="21"/>
        <v>5.6831849891748854E-4</v>
      </c>
      <c r="K113" s="77">
        <v>11.193142999999999</v>
      </c>
      <c r="L113" s="75">
        <f t="shared" si="34"/>
        <v>5.1684486436926955E-3</v>
      </c>
      <c r="M113" s="78">
        <f t="shared" si="22"/>
        <v>5.1684486436926955E-4</v>
      </c>
      <c r="N113" s="77">
        <v>49.719422000000002</v>
      </c>
      <c r="O113" s="76">
        <f t="shared" si="35"/>
        <v>6.4172090019693571E-3</v>
      </c>
      <c r="P113" s="76">
        <f t="shared" si="23"/>
        <v>1.9251627005908069E-3</v>
      </c>
      <c r="Q113" s="68">
        <f t="shared" si="24"/>
        <v>4.0835857345290858E-3</v>
      </c>
      <c r="R113" s="79">
        <f>Q113*D223</f>
        <v>39404059.081010215</v>
      </c>
      <c r="S113" s="80">
        <f t="shared" si="25"/>
        <v>582181526.58101022</v>
      </c>
      <c r="T113" s="71"/>
    </row>
    <row r="114" spans="2:20" x14ac:dyDescent="0.2">
      <c r="B114" s="60"/>
      <c r="C114" s="72"/>
      <c r="D114" s="73"/>
      <c r="E114" s="74"/>
      <c r="F114" s="75"/>
      <c r="G114" s="76"/>
      <c r="H114" s="74"/>
      <c r="I114" s="76"/>
      <c r="J114" s="75"/>
      <c r="K114" s="77"/>
      <c r="L114" s="75"/>
      <c r="M114" s="78"/>
      <c r="N114" s="77"/>
      <c r="O114" s="76"/>
      <c r="P114" s="76"/>
      <c r="Q114" s="68"/>
      <c r="R114" s="79"/>
      <c r="S114" s="80"/>
      <c r="T114" s="71"/>
    </row>
    <row r="115" spans="2:20" x14ac:dyDescent="0.2">
      <c r="B115" s="60" t="s">
        <v>355</v>
      </c>
      <c r="C115" s="81" t="s">
        <v>356</v>
      </c>
      <c r="D115" s="73">
        <f t="shared" si="36"/>
        <v>542777467.5</v>
      </c>
      <c r="E115" s="74"/>
      <c r="F115" s="75"/>
      <c r="G115" s="76"/>
      <c r="H115" s="74"/>
      <c r="I115" s="76"/>
      <c r="J115" s="75"/>
      <c r="K115" s="77"/>
      <c r="L115" s="75"/>
      <c r="M115" s="78"/>
      <c r="N115" s="77"/>
      <c r="O115" s="76"/>
      <c r="P115" s="76"/>
      <c r="Q115" s="68"/>
      <c r="R115" s="79"/>
      <c r="S115" s="80"/>
      <c r="T115" s="71"/>
    </row>
    <row r="116" spans="2:20" x14ac:dyDescent="0.2">
      <c r="B116" s="60">
        <v>1</v>
      </c>
      <c r="C116" s="72" t="s">
        <v>232</v>
      </c>
      <c r="D116" s="73">
        <f t="shared" si="36"/>
        <v>542777467.5</v>
      </c>
      <c r="E116" s="74">
        <v>3913</v>
      </c>
      <c r="F116" s="75">
        <f>E116/$E$218</f>
        <v>2.5299187296743367E-2</v>
      </c>
      <c r="G116" s="76">
        <f t="shared" si="19"/>
        <v>6.3247968241858417E-3</v>
      </c>
      <c r="H116" s="74">
        <v>1624</v>
      </c>
      <c r="I116" s="76">
        <f>H116/$H$218</f>
        <v>4.8833293240317537E-2</v>
      </c>
      <c r="J116" s="75">
        <f t="shared" si="21"/>
        <v>1.7091652634111137E-2</v>
      </c>
      <c r="K116" s="77">
        <v>50.103597000000001</v>
      </c>
      <c r="L116" s="75">
        <f>K116/$K$218</f>
        <v>2.3135402447621321E-2</v>
      </c>
      <c r="M116" s="78">
        <f t="shared" si="22"/>
        <v>2.3135402447621322E-3</v>
      </c>
      <c r="N116" s="77">
        <v>40.199204999999999</v>
      </c>
      <c r="O116" s="76">
        <f>N116/$N$218</f>
        <v>5.1884492985057543E-3</v>
      </c>
      <c r="P116" s="76">
        <f t="shared" si="23"/>
        <v>1.5565347895517261E-3</v>
      </c>
      <c r="Q116" s="68">
        <f t="shared" si="24"/>
        <v>2.7286524492610841E-2</v>
      </c>
      <c r="R116" s="79">
        <f>Q116*D223</f>
        <v>263297967.30624062</v>
      </c>
      <c r="S116" s="99">
        <f t="shared" si="25"/>
        <v>806075434.80624056</v>
      </c>
      <c r="T116" s="71" t="s">
        <v>387</v>
      </c>
    </row>
    <row r="117" spans="2:20" x14ac:dyDescent="0.2">
      <c r="B117" s="60">
        <v>2</v>
      </c>
      <c r="C117" s="72" t="s">
        <v>233</v>
      </c>
      <c r="D117" s="73">
        <f t="shared" si="36"/>
        <v>542777467.5</v>
      </c>
      <c r="E117" s="74">
        <v>1576</v>
      </c>
      <c r="F117" s="75">
        <f>E117/$E$218</f>
        <v>1.0189501451486723E-2</v>
      </c>
      <c r="G117" s="76">
        <f t="shared" si="19"/>
        <v>2.5473753628716803E-3</v>
      </c>
      <c r="H117" s="74">
        <v>699</v>
      </c>
      <c r="I117" s="76">
        <f>H117/$H$218</f>
        <v>2.1018763531392832E-2</v>
      </c>
      <c r="J117" s="75">
        <f t="shared" si="21"/>
        <v>7.3565672359874913E-3</v>
      </c>
      <c r="K117" s="77">
        <v>20.041439</v>
      </c>
      <c r="L117" s="75">
        <f>K117/$K$218</f>
        <v>9.2541610713987935E-3</v>
      </c>
      <c r="M117" s="78">
        <f t="shared" si="22"/>
        <v>9.254161071398793E-4</v>
      </c>
      <c r="N117" s="77">
        <v>38.926837999999996</v>
      </c>
      <c r="O117" s="76">
        <f>N117/$N$218</f>
        <v>5.0242268550869888E-3</v>
      </c>
      <c r="P117" s="76">
        <f t="shared" si="23"/>
        <v>1.5072680565260965E-3</v>
      </c>
      <c r="Q117" s="68">
        <f t="shared" si="24"/>
        <v>1.2336626762525147E-2</v>
      </c>
      <c r="R117" s="79">
        <f>Q117*D223</f>
        <v>119040765.00721997</v>
      </c>
      <c r="S117" s="80">
        <f t="shared" si="25"/>
        <v>661818232.50722003</v>
      </c>
      <c r="T117" s="71"/>
    </row>
    <row r="118" spans="2:20" x14ac:dyDescent="0.2">
      <c r="B118" s="60">
        <v>3</v>
      </c>
      <c r="C118" s="72" t="s">
        <v>234</v>
      </c>
      <c r="D118" s="73">
        <f t="shared" si="36"/>
        <v>542777467.5</v>
      </c>
      <c r="E118" s="74">
        <v>624</v>
      </c>
      <c r="F118" s="75">
        <f>E118/$E$218</f>
        <v>4.0344218944972816E-3</v>
      </c>
      <c r="G118" s="76">
        <f t="shared" si="19"/>
        <v>1.0086054736243204E-3</v>
      </c>
      <c r="H118" s="74">
        <v>240</v>
      </c>
      <c r="I118" s="76">
        <f>H118/$H$218</f>
        <v>7.2167428433966806E-3</v>
      </c>
      <c r="J118" s="75">
        <f t="shared" si="21"/>
        <v>2.5258599951888381E-3</v>
      </c>
      <c r="K118" s="77">
        <v>11.022791</v>
      </c>
      <c r="L118" s="75">
        <f>K118/$K$218</f>
        <v>5.0897883814812386E-3</v>
      </c>
      <c r="M118" s="78">
        <f t="shared" si="22"/>
        <v>5.0897883814812392E-4</v>
      </c>
      <c r="N118" s="77">
        <v>57.813115000000003</v>
      </c>
      <c r="O118" s="76">
        <f>N118/$N$218</f>
        <v>7.4618494561318454E-3</v>
      </c>
      <c r="P118" s="76">
        <f t="shared" si="23"/>
        <v>2.2385548368395536E-3</v>
      </c>
      <c r="Q118" s="68">
        <f t="shared" si="24"/>
        <v>6.2819991438008357E-3</v>
      </c>
      <c r="R118" s="79">
        <f>Q118*$D$223</f>
        <v>60617379.308611304</v>
      </c>
      <c r="S118" s="80">
        <f t="shared" si="25"/>
        <v>603394846.80861127</v>
      </c>
      <c r="T118" s="71"/>
    </row>
    <row r="119" spans="2:20" x14ac:dyDescent="0.2">
      <c r="B119" s="60">
        <v>4</v>
      </c>
      <c r="C119" s="72" t="s">
        <v>235</v>
      </c>
      <c r="D119" s="73">
        <f t="shared" si="36"/>
        <v>542777467.5</v>
      </c>
      <c r="E119" s="74">
        <v>679</v>
      </c>
      <c r="F119" s="75">
        <f>E119/$E$218</f>
        <v>4.3900199781468814E-3</v>
      </c>
      <c r="G119" s="76">
        <f t="shared" si="19"/>
        <v>1.0975049945367204E-3</v>
      </c>
      <c r="H119" s="74">
        <v>224</v>
      </c>
      <c r="I119" s="76">
        <f>H119/$H$218</f>
        <v>6.7356266538369019E-3</v>
      </c>
      <c r="J119" s="75">
        <f t="shared" si="21"/>
        <v>2.3574693288429156E-3</v>
      </c>
      <c r="K119" s="77">
        <v>9.5196830000000006</v>
      </c>
      <c r="L119" s="75">
        <f>K119/$K$218</f>
        <v>4.3957262664949797E-3</v>
      </c>
      <c r="M119" s="78">
        <f t="shared" si="22"/>
        <v>4.3957262664949802E-4</v>
      </c>
      <c r="N119" s="77">
        <v>41.581415999999997</v>
      </c>
      <c r="O119" s="76">
        <f>N119/$N$218</f>
        <v>5.366849137341795E-3</v>
      </c>
      <c r="P119" s="76">
        <f t="shared" si="23"/>
        <v>1.6100547412025385E-3</v>
      </c>
      <c r="Q119" s="68">
        <f t="shared" si="24"/>
        <v>5.5046016912316722E-3</v>
      </c>
      <c r="R119" s="79">
        <f>Q119*D223</f>
        <v>53115978.054452337</v>
      </c>
      <c r="S119" s="80">
        <f t="shared" si="25"/>
        <v>595893445.5544523</v>
      </c>
      <c r="T119" s="71"/>
    </row>
    <row r="120" spans="2:20" x14ac:dyDescent="0.2">
      <c r="B120" s="60"/>
      <c r="C120" s="72"/>
      <c r="D120" s="73">
        <f t="shared" si="36"/>
        <v>542777467.5</v>
      </c>
      <c r="E120" s="74"/>
      <c r="F120" s="75"/>
      <c r="G120" s="76"/>
      <c r="H120" s="74"/>
      <c r="I120" s="76"/>
      <c r="J120" s="75"/>
      <c r="K120" s="77"/>
      <c r="L120" s="75"/>
      <c r="M120" s="78"/>
      <c r="N120" s="77"/>
      <c r="O120" s="76"/>
      <c r="P120" s="76"/>
      <c r="Q120" s="68"/>
      <c r="R120" s="79"/>
      <c r="S120" s="80"/>
      <c r="T120" s="71"/>
    </row>
    <row r="121" spans="2:20" x14ac:dyDescent="0.2">
      <c r="B121" s="60" t="s">
        <v>357</v>
      </c>
      <c r="C121" s="81" t="s">
        <v>358</v>
      </c>
      <c r="D121" s="73">
        <f t="shared" si="36"/>
        <v>542777467.5</v>
      </c>
      <c r="E121" s="74"/>
      <c r="F121" s="75"/>
      <c r="G121" s="76"/>
      <c r="H121" s="74"/>
      <c r="I121" s="76"/>
      <c r="J121" s="75"/>
      <c r="K121" s="77"/>
      <c r="L121" s="75"/>
      <c r="M121" s="78"/>
      <c r="N121" s="77"/>
      <c r="O121" s="76"/>
      <c r="P121" s="76"/>
      <c r="Q121" s="68"/>
      <c r="R121" s="79"/>
      <c r="S121" s="80"/>
      <c r="T121" s="71"/>
    </row>
    <row r="122" spans="2:20" x14ac:dyDescent="0.2">
      <c r="B122" s="60">
        <v>1</v>
      </c>
      <c r="C122" s="72" t="s">
        <v>238</v>
      </c>
      <c r="D122" s="73">
        <f t="shared" si="36"/>
        <v>542777467.5</v>
      </c>
      <c r="E122" s="74">
        <v>800</v>
      </c>
      <c r="F122" s="75">
        <f t="shared" ref="F122:F129" si="37">E122/$E$218</f>
        <v>5.1723357621760013E-3</v>
      </c>
      <c r="G122" s="76">
        <f t="shared" si="19"/>
        <v>1.2930839405440003E-3</v>
      </c>
      <c r="H122" s="74">
        <v>394</v>
      </c>
      <c r="I122" s="76">
        <f t="shared" ref="I122:I129" si="38">H122/$H$218</f>
        <v>1.184748616790955E-2</v>
      </c>
      <c r="J122" s="75">
        <f t="shared" si="21"/>
        <v>4.1466201587683424E-3</v>
      </c>
      <c r="K122" s="77">
        <v>2.154455</v>
      </c>
      <c r="L122" s="75">
        <f t="shared" ref="L122:L129" si="39">K122/$K$218</f>
        <v>9.9482245716390355E-4</v>
      </c>
      <c r="M122" s="78">
        <f t="shared" si="22"/>
        <v>9.9482245716390344E-5</v>
      </c>
      <c r="N122" s="77">
        <v>46.238594999999997</v>
      </c>
      <c r="O122" s="76">
        <f t="shared" ref="O122:O129" si="40">N122/$N$218</f>
        <v>5.9679440374913306E-3</v>
      </c>
      <c r="P122" s="76">
        <f t="shared" si="23"/>
        <v>1.7903832112473991E-3</v>
      </c>
      <c r="Q122" s="68">
        <f t="shared" si="24"/>
        <v>7.329569556276133E-3</v>
      </c>
      <c r="R122" s="79">
        <f>Q122*D223</f>
        <v>70725781.362145036</v>
      </c>
      <c r="S122" s="80">
        <f>R122+D122</f>
        <v>613503248.86214507</v>
      </c>
      <c r="T122" s="71"/>
    </row>
    <row r="123" spans="2:20" x14ac:dyDescent="0.2">
      <c r="B123" s="60">
        <v>2</v>
      </c>
      <c r="C123" s="72" t="s">
        <v>239</v>
      </c>
      <c r="D123" s="73">
        <f t="shared" si="36"/>
        <v>542777467.5</v>
      </c>
      <c r="E123" s="74">
        <v>2538</v>
      </c>
      <c r="F123" s="75">
        <f t="shared" si="37"/>
        <v>1.6409235205503366E-2</v>
      </c>
      <c r="G123" s="76">
        <f t="shared" si="19"/>
        <v>4.1023088013758414E-3</v>
      </c>
      <c r="H123" s="74">
        <v>172</v>
      </c>
      <c r="I123" s="76">
        <f t="shared" si="38"/>
        <v>5.1719990377676207E-3</v>
      </c>
      <c r="J123" s="75">
        <f t="shared" si="21"/>
        <v>1.8101996632186672E-3</v>
      </c>
      <c r="K123" s="77">
        <v>3.982396</v>
      </c>
      <c r="L123" s="75">
        <f t="shared" si="39"/>
        <v>1.83887664124788E-3</v>
      </c>
      <c r="M123" s="78">
        <f t="shared" si="22"/>
        <v>1.8388766412478802E-4</v>
      </c>
      <c r="N123" s="77">
        <v>40.506307999999997</v>
      </c>
      <c r="O123" s="76">
        <f t="shared" si="40"/>
        <v>5.2280866083709377E-3</v>
      </c>
      <c r="P123" s="76">
        <f t="shared" si="23"/>
        <v>1.5684259825112811E-3</v>
      </c>
      <c r="Q123" s="68">
        <f t="shared" si="24"/>
        <v>7.6648221112305785E-3</v>
      </c>
      <c r="R123" s="79">
        <f>Q123*D223</f>
        <v>73960759.722164214</v>
      </c>
      <c r="S123" s="80">
        <f t="shared" si="25"/>
        <v>616738227.22216415</v>
      </c>
      <c r="T123" s="71"/>
    </row>
    <row r="124" spans="2:20" s="101" customFormat="1" x14ac:dyDescent="0.2">
      <c r="B124" s="91">
        <v>3</v>
      </c>
      <c r="C124" s="92" t="s">
        <v>240</v>
      </c>
      <c r="D124" s="73">
        <f t="shared" si="36"/>
        <v>542777467.5</v>
      </c>
      <c r="E124" s="93">
        <v>406</v>
      </c>
      <c r="F124" s="94">
        <f t="shared" si="37"/>
        <v>2.6249603993043209E-3</v>
      </c>
      <c r="G124" s="95">
        <f t="shared" si="19"/>
        <v>6.5624009982608023E-4</v>
      </c>
      <c r="H124" s="93">
        <v>153</v>
      </c>
      <c r="I124" s="95">
        <f t="shared" si="38"/>
        <v>4.6006735626653835E-3</v>
      </c>
      <c r="J124" s="94">
        <f t="shared" si="21"/>
        <v>1.6102357469328843E-3</v>
      </c>
      <c r="K124" s="96">
        <v>6.2128459999999999</v>
      </c>
      <c r="L124" s="94">
        <f t="shared" si="39"/>
        <v>2.8687898905760062E-3</v>
      </c>
      <c r="M124" s="95">
        <f t="shared" si="22"/>
        <v>2.8687898905760059E-4</v>
      </c>
      <c r="N124" s="96">
        <v>59.096649999999997</v>
      </c>
      <c r="O124" s="95">
        <f t="shared" si="40"/>
        <v>7.6275133360607528E-3</v>
      </c>
      <c r="P124" s="95">
        <f t="shared" si="23"/>
        <v>2.2882540008182257E-3</v>
      </c>
      <c r="Q124" s="97">
        <f t="shared" si="24"/>
        <v>4.8416088366347908E-3</v>
      </c>
      <c r="R124" s="98">
        <f>Q124*D223</f>
        <v>46718509.919542275</v>
      </c>
      <c r="S124" s="99">
        <f t="shared" si="25"/>
        <v>589495977.41954231</v>
      </c>
      <c r="T124" s="100"/>
    </row>
    <row r="125" spans="2:20" x14ac:dyDescent="0.2">
      <c r="B125" s="60">
        <v>4</v>
      </c>
      <c r="C125" s="72" t="s">
        <v>241</v>
      </c>
      <c r="D125" s="73">
        <f t="shared" si="36"/>
        <v>542777467.5</v>
      </c>
      <c r="E125" s="74">
        <v>533</v>
      </c>
      <c r="F125" s="75">
        <f t="shared" si="37"/>
        <v>3.446068701549761E-3</v>
      </c>
      <c r="G125" s="76">
        <f t="shared" si="19"/>
        <v>8.6151717538744026E-4</v>
      </c>
      <c r="H125" s="74">
        <v>38</v>
      </c>
      <c r="I125" s="76">
        <f t="shared" si="38"/>
        <v>1.1426509502044744E-3</v>
      </c>
      <c r="J125" s="75">
        <f t="shared" si="21"/>
        <v>3.9992783257156606E-4</v>
      </c>
      <c r="K125" s="77">
        <v>4.7297799999999999</v>
      </c>
      <c r="L125" s="75">
        <f t="shared" si="39"/>
        <v>2.1839821957036409E-3</v>
      </c>
      <c r="M125" s="78">
        <f t="shared" si="22"/>
        <v>2.1839821957036411E-4</v>
      </c>
      <c r="N125" s="77">
        <v>42.460791</v>
      </c>
      <c r="O125" s="76">
        <f t="shared" si="40"/>
        <v>5.4803487103277163E-3</v>
      </c>
      <c r="P125" s="76">
        <f t="shared" si="23"/>
        <v>1.6441046130983149E-3</v>
      </c>
      <c r="Q125" s="68">
        <f t="shared" si="24"/>
        <v>3.1239478406276853E-3</v>
      </c>
      <c r="R125" s="79">
        <f>Q125*D223</f>
        <v>30144151.067342021</v>
      </c>
      <c r="S125" s="80">
        <f t="shared" si="25"/>
        <v>572921618.56734204</v>
      </c>
      <c r="T125" s="71"/>
    </row>
    <row r="126" spans="2:20" x14ac:dyDescent="0.2">
      <c r="B126" s="60">
        <v>5</v>
      </c>
      <c r="C126" s="72" t="s">
        <v>242</v>
      </c>
      <c r="D126" s="73">
        <f t="shared" si="36"/>
        <v>542777467.5</v>
      </c>
      <c r="E126" s="74">
        <v>542</v>
      </c>
      <c r="F126" s="75">
        <f t="shared" si="37"/>
        <v>3.5042574788742412E-3</v>
      </c>
      <c r="G126" s="76">
        <f t="shared" si="19"/>
        <v>8.7606436971856031E-4</v>
      </c>
      <c r="H126" s="74">
        <v>98</v>
      </c>
      <c r="I126" s="76">
        <f t="shared" si="38"/>
        <v>2.9468366610536445E-3</v>
      </c>
      <c r="J126" s="75">
        <f t="shared" si="21"/>
        <v>1.0313928313687756E-3</v>
      </c>
      <c r="K126" s="77">
        <v>5.5815409999999996</v>
      </c>
      <c r="L126" s="75">
        <f t="shared" si="39"/>
        <v>2.5772839685122557E-3</v>
      </c>
      <c r="M126" s="78">
        <f t="shared" si="22"/>
        <v>2.5772839685122558E-4</v>
      </c>
      <c r="N126" s="77">
        <v>55.802430999999999</v>
      </c>
      <c r="O126" s="76">
        <f t="shared" si="40"/>
        <v>7.2023335779119457E-3</v>
      </c>
      <c r="P126" s="76">
        <f t="shared" si="23"/>
        <v>2.1607000733735839E-3</v>
      </c>
      <c r="Q126" s="68">
        <f t="shared" si="24"/>
        <v>4.3258856713121454E-3</v>
      </c>
      <c r="R126" s="79">
        <f>Q126*D223</f>
        <v>41742102.56656611</v>
      </c>
      <c r="S126" s="80">
        <f t="shared" si="25"/>
        <v>584519570.06656611</v>
      </c>
      <c r="T126" s="71"/>
    </row>
    <row r="127" spans="2:20" x14ac:dyDescent="0.2">
      <c r="B127" s="60">
        <v>6</v>
      </c>
      <c r="C127" s="72" t="s">
        <v>243</v>
      </c>
      <c r="D127" s="73">
        <f t="shared" si="36"/>
        <v>542777467.5</v>
      </c>
      <c r="E127" s="74">
        <v>563</v>
      </c>
      <c r="F127" s="75">
        <f t="shared" si="37"/>
        <v>3.6400312926313612E-3</v>
      </c>
      <c r="G127" s="76">
        <f t="shared" si="19"/>
        <v>9.1000782315784029E-4</v>
      </c>
      <c r="H127" s="74">
        <v>180</v>
      </c>
      <c r="I127" s="76">
        <f t="shared" si="38"/>
        <v>5.4125571325475104E-3</v>
      </c>
      <c r="J127" s="75">
        <f t="shared" si="21"/>
        <v>1.8943949963916287E-3</v>
      </c>
      <c r="K127" s="77">
        <v>11.824449</v>
      </c>
      <c r="L127" s="75">
        <f t="shared" si="39"/>
        <v>5.4599550275077745E-3</v>
      </c>
      <c r="M127" s="78">
        <f t="shared" si="22"/>
        <v>5.459955027507775E-4</v>
      </c>
      <c r="N127" s="77">
        <v>62.501725</v>
      </c>
      <c r="O127" s="76">
        <f t="shared" si="40"/>
        <v>8.067001106903721E-3</v>
      </c>
      <c r="P127" s="76">
        <f t="shared" si="23"/>
        <v>2.4201003320711164E-3</v>
      </c>
      <c r="Q127" s="68">
        <f t="shared" si="24"/>
        <v>5.7704986543713633E-3</v>
      </c>
      <c r="R127" s="79">
        <f>Q127*D223</f>
        <v>55681718.148121715</v>
      </c>
      <c r="S127" s="80">
        <f t="shared" si="25"/>
        <v>598459185.64812171</v>
      </c>
      <c r="T127" s="71"/>
    </row>
    <row r="128" spans="2:20" x14ac:dyDescent="0.2">
      <c r="B128" s="60">
        <v>7</v>
      </c>
      <c r="C128" s="72" t="s">
        <v>244</v>
      </c>
      <c r="D128" s="73">
        <f t="shared" si="36"/>
        <v>542777467.5</v>
      </c>
      <c r="E128" s="74">
        <v>371</v>
      </c>
      <c r="F128" s="75">
        <f t="shared" si="37"/>
        <v>2.3986707097091208E-3</v>
      </c>
      <c r="G128" s="76">
        <f t="shared" si="19"/>
        <v>5.996676774272802E-4</v>
      </c>
      <c r="H128" s="74">
        <v>141</v>
      </c>
      <c r="I128" s="76">
        <f t="shared" si="38"/>
        <v>4.2398364204955493E-3</v>
      </c>
      <c r="J128" s="75">
        <f t="shared" si="21"/>
        <v>1.4839427471734423E-3</v>
      </c>
      <c r="K128" s="77">
        <v>2.4350350000000001</v>
      </c>
      <c r="L128" s="75">
        <f t="shared" si="39"/>
        <v>1.1243806447477928E-3</v>
      </c>
      <c r="M128" s="78">
        <f t="shared" si="22"/>
        <v>1.1243806447477929E-4</v>
      </c>
      <c r="N128" s="77">
        <v>61.579161999999997</v>
      </c>
      <c r="O128" s="76">
        <f t="shared" si="40"/>
        <v>7.9479273254650738E-3</v>
      </c>
      <c r="P128" s="76">
        <f t="shared" si="23"/>
        <v>2.3843781976395219E-3</v>
      </c>
      <c r="Q128" s="68">
        <f t="shared" si="24"/>
        <v>4.5804266867150237E-3</v>
      </c>
      <c r="R128" s="79">
        <f>Q128*D223</f>
        <v>44198264.83705949</v>
      </c>
      <c r="S128" s="80">
        <f t="shared" si="25"/>
        <v>586975732.3370595</v>
      </c>
      <c r="T128" s="71"/>
    </row>
    <row r="129" spans="2:20" x14ac:dyDescent="0.2">
      <c r="B129" s="60">
        <v>8</v>
      </c>
      <c r="C129" s="72" t="s">
        <v>245</v>
      </c>
      <c r="D129" s="73">
        <f t="shared" si="36"/>
        <v>542777467.5</v>
      </c>
      <c r="E129" s="74">
        <v>1059</v>
      </c>
      <c r="F129" s="75">
        <f t="shared" si="37"/>
        <v>6.846879465180482E-3</v>
      </c>
      <c r="G129" s="76">
        <f t="shared" si="19"/>
        <v>1.7117198662951205E-3</v>
      </c>
      <c r="H129" s="74">
        <v>72</v>
      </c>
      <c r="I129" s="76">
        <f t="shared" si="38"/>
        <v>2.1650228530190039E-3</v>
      </c>
      <c r="J129" s="75">
        <f t="shared" si="21"/>
        <v>7.5775799855665139E-4</v>
      </c>
      <c r="K129" s="77">
        <v>3.4730189999999999</v>
      </c>
      <c r="L129" s="75">
        <f t="shared" si="39"/>
        <v>1.6036711350930623E-3</v>
      </c>
      <c r="M129" s="78">
        <f t="shared" si="22"/>
        <v>1.6036711350930625E-4</v>
      </c>
      <c r="N129" s="77">
        <v>37.853645</v>
      </c>
      <c r="O129" s="76">
        <f t="shared" si="40"/>
        <v>4.8857114922082629E-3</v>
      </c>
      <c r="P129" s="76">
        <f t="shared" si="23"/>
        <v>1.4657134476624789E-3</v>
      </c>
      <c r="Q129" s="68">
        <f t="shared" si="24"/>
        <v>4.0955584260235576E-3</v>
      </c>
      <c r="R129" s="79">
        <f>Q129*D223</f>
        <v>39519588.0973396</v>
      </c>
      <c r="S129" s="80">
        <f t="shared" si="25"/>
        <v>582297055.59733963</v>
      </c>
      <c r="T129" s="71"/>
    </row>
    <row r="130" spans="2:20" x14ac:dyDescent="0.2">
      <c r="B130" s="60"/>
      <c r="C130" s="72"/>
      <c r="D130" s="73">
        <f t="shared" si="36"/>
        <v>542777467.5</v>
      </c>
      <c r="E130" s="74"/>
      <c r="F130" s="75"/>
      <c r="G130" s="76"/>
      <c r="H130" s="74"/>
      <c r="I130" s="76"/>
      <c r="J130" s="75"/>
      <c r="K130" s="77"/>
      <c r="L130" s="75"/>
      <c r="M130" s="78"/>
      <c r="N130" s="77"/>
      <c r="O130" s="76"/>
      <c r="P130" s="76"/>
      <c r="Q130" s="68"/>
      <c r="R130" s="79"/>
      <c r="S130" s="80"/>
      <c r="T130" s="71"/>
    </row>
    <row r="131" spans="2:20" x14ac:dyDescent="0.2">
      <c r="B131" s="60" t="s">
        <v>359</v>
      </c>
      <c r="C131" s="81" t="s">
        <v>360</v>
      </c>
      <c r="D131" s="73">
        <f t="shared" si="36"/>
        <v>542777467.5</v>
      </c>
      <c r="E131" s="74"/>
      <c r="F131" s="75"/>
      <c r="G131" s="76"/>
      <c r="H131" s="74"/>
      <c r="I131" s="76"/>
      <c r="J131" s="75"/>
      <c r="K131" s="77"/>
      <c r="L131" s="75"/>
      <c r="M131" s="78"/>
      <c r="N131" s="77"/>
      <c r="O131" s="76"/>
      <c r="P131" s="76"/>
      <c r="Q131" s="68"/>
      <c r="R131" s="79"/>
      <c r="S131" s="80"/>
      <c r="T131" s="71"/>
    </row>
    <row r="132" spans="2:20" x14ac:dyDescent="0.2">
      <c r="B132" s="60">
        <v>1</v>
      </c>
      <c r="C132" s="72" t="s">
        <v>248</v>
      </c>
      <c r="D132" s="73">
        <f t="shared" si="36"/>
        <v>542777467.5</v>
      </c>
      <c r="E132" s="74">
        <v>786</v>
      </c>
      <c r="F132" s="75">
        <f t="shared" ref="F132:F140" si="41">E132/$E$218</f>
        <v>5.0818198863379219E-3</v>
      </c>
      <c r="G132" s="76">
        <f t="shared" si="19"/>
        <v>1.2704549715844805E-3</v>
      </c>
      <c r="H132" s="74">
        <v>305</v>
      </c>
      <c r="I132" s="76">
        <f t="shared" ref="I132:I156" si="42">H132/$H$218</f>
        <v>9.1712773634832819E-3</v>
      </c>
      <c r="J132" s="75">
        <f t="shared" si="21"/>
        <v>3.2099470772191485E-3</v>
      </c>
      <c r="K132" s="77">
        <v>19.704056000000001</v>
      </c>
      <c r="L132" s="75">
        <f t="shared" ref="L132:L140" si="43">K132/$K$218</f>
        <v>9.0983740231358554E-3</v>
      </c>
      <c r="M132" s="78">
        <f t="shared" si="22"/>
        <v>9.0983740231358548E-4</v>
      </c>
      <c r="N132" s="77">
        <v>50.027546999999998</v>
      </c>
      <c r="O132" s="76">
        <f t="shared" ref="O132:O140" si="44">N132/$N$218</f>
        <v>6.4569782197959804E-3</v>
      </c>
      <c r="P132" s="76">
        <f t="shared" si="23"/>
        <v>1.9370934659387942E-3</v>
      </c>
      <c r="Q132" s="68">
        <f t="shared" si="24"/>
        <v>7.327332917056009E-3</v>
      </c>
      <c r="R132" s="79">
        <f>Q132*D223</f>
        <v>70704199.18664974</v>
      </c>
      <c r="S132" s="80">
        <f t="shared" si="25"/>
        <v>613481666.6866498</v>
      </c>
      <c r="T132" s="71"/>
    </row>
    <row r="133" spans="2:20" x14ac:dyDescent="0.2">
      <c r="B133" s="60">
        <v>2</v>
      </c>
      <c r="C133" s="72" t="s">
        <v>249</v>
      </c>
      <c r="D133" s="73">
        <f t="shared" si="36"/>
        <v>542777467.5</v>
      </c>
      <c r="E133" s="74">
        <v>835</v>
      </c>
      <c r="F133" s="75">
        <f t="shared" si="41"/>
        <v>5.3986254517712018E-3</v>
      </c>
      <c r="G133" s="76">
        <f t="shared" si="19"/>
        <v>1.3496563629428005E-3</v>
      </c>
      <c r="H133" s="74">
        <v>111</v>
      </c>
      <c r="I133" s="76">
        <f t="shared" si="42"/>
        <v>3.3377435650709646E-3</v>
      </c>
      <c r="J133" s="75">
        <f t="shared" si="21"/>
        <v>1.1682102477748376E-3</v>
      </c>
      <c r="K133" s="77">
        <v>1.5031080000000001</v>
      </c>
      <c r="L133" s="75">
        <f t="shared" si="43"/>
        <v>6.9406211498625919E-4</v>
      </c>
      <c r="M133" s="78">
        <f t="shared" si="22"/>
        <v>6.9406211498625924E-5</v>
      </c>
      <c r="N133" s="77">
        <v>42.313006999999999</v>
      </c>
      <c r="O133" s="76">
        <f t="shared" si="44"/>
        <v>5.4612744577117655E-3</v>
      </c>
      <c r="P133" s="76">
        <f t="shared" si="23"/>
        <v>1.6383823373135298E-3</v>
      </c>
      <c r="Q133" s="68">
        <f t="shared" si="24"/>
        <v>4.2256551595297939E-3</v>
      </c>
      <c r="R133" s="79">
        <f>Q133*D223</f>
        <v>40774940.55142916</v>
      </c>
      <c r="S133" s="80">
        <f t="shared" si="25"/>
        <v>583552408.05142915</v>
      </c>
      <c r="T133" s="71"/>
    </row>
    <row r="134" spans="2:20" x14ac:dyDescent="0.2">
      <c r="B134" s="60">
        <v>3</v>
      </c>
      <c r="C134" s="72" t="s">
        <v>250</v>
      </c>
      <c r="D134" s="73">
        <f t="shared" si="36"/>
        <v>542777467.5</v>
      </c>
      <c r="E134" s="74">
        <v>753</v>
      </c>
      <c r="F134" s="75">
        <f t="shared" si="41"/>
        <v>4.8684610361481619E-3</v>
      </c>
      <c r="G134" s="76">
        <f t="shared" si="19"/>
        <v>1.2171152590370405E-3</v>
      </c>
      <c r="H134" s="74">
        <v>38</v>
      </c>
      <c r="I134" s="76">
        <f t="shared" si="42"/>
        <v>1.1426509502044744E-3</v>
      </c>
      <c r="J134" s="75">
        <f t="shared" si="21"/>
        <v>3.9992783257156606E-4</v>
      </c>
      <c r="K134" s="77">
        <v>3.3268789999999999</v>
      </c>
      <c r="L134" s="75">
        <f t="shared" si="43"/>
        <v>1.536190796032867E-3</v>
      </c>
      <c r="M134" s="78">
        <f t="shared" si="22"/>
        <v>1.5361907960328671E-4</v>
      </c>
      <c r="N134" s="77">
        <v>34.591706000000002</v>
      </c>
      <c r="O134" s="76">
        <f t="shared" si="44"/>
        <v>4.4646980638004489E-3</v>
      </c>
      <c r="P134" s="76">
        <f t="shared" si="23"/>
        <v>1.3394094191401347E-3</v>
      </c>
      <c r="Q134" s="68">
        <f t="shared" si="24"/>
        <v>3.1100715903520275E-3</v>
      </c>
      <c r="R134" s="79">
        <f>Q134*D223</f>
        <v>30010253.894310594</v>
      </c>
      <c r="S134" s="80">
        <f t="shared" si="25"/>
        <v>572787721.39431059</v>
      </c>
      <c r="T134" s="71"/>
    </row>
    <row r="135" spans="2:20" x14ac:dyDescent="0.2">
      <c r="B135" s="60">
        <v>4</v>
      </c>
      <c r="C135" s="72" t="s">
        <v>251</v>
      </c>
      <c r="D135" s="73">
        <f t="shared" si="36"/>
        <v>542777467.5</v>
      </c>
      <c r="E135" s="74">
        <v>503</v>
      </c>
      <c r="F135" s="75">
        <f t="shared" si="41"/>
        <v>3.2521061104681609E-3</v>
      </c>
      <c r="G135" s="76">
        <f t="shared" si="19"/>
        <v>8.1302652761704023E-4</v>
      </c>
      <c r="H135" s="74">
        <v>19</v>
      </c>
      <c r="I135" s="76">
        <f t="shared" si="42"/>
        <v>5.713254751022372E-4</v>
      </c>
      <c r="J135" s="75">
        <f t="shared" si="21"/>
        <v>1.9996391628578303E-4</v>
      </c>
      <c r="K135" s="77">
        <v>16.033151</v>
      </c>
      <c r="L135" s="75">
        <f t="shared" si="43"/>
        <v>7.403328764768769E-3</v>
      </c>
      <c r="M135" s="78">
        <f t="shared" si="22"/>
        <v>7.4033287647687687E-4</v>
      </c>
      <c r="N135" s="77">
        <v>47.403500999999999</v>
      </c>
      <c r="O135" s="76">
        <f t="shared" si="44"/>
        <v>6.118296655622091E-3</v>
      </c>
      <c r="P135" s="76">
        <f t="shared" si="23"/>
        <v>1.8354889966866272E-3</v>
      </c>
      <c r="Q135" s="68">
        <f t="shared" si="24"/>
        <v>3.5888123170663274E-3</v>
      </c>
      <c r="R135" s="79">
        <f>Q135*D223</f>
        <v>34629803.74737899</v>
      </c>
      <c r="S135" s="80">
        <f t="shared" si="25"/>
        <v>577407271.24737895</v>
      </c>
      <c r="T135" s="71"/>
    </row>
    <row r="136" spans="2:20" x14ac:dyDescent="0.2">
      <c r="B136" s="60">
        <v>5</v>
      </c>
      <c r="C136" s="72" t="s">
        <v>252</v>
      </c>
      <c r="D136" s="73">
        <f t="shared" si="36"/>
        <v>542777467.5</v>
      </c>
      <c r="E136" s="74">
        <v>524</v>
      </c>
      <c r="F136" s="75">
        <f t="shared" si="41"/>
        <v>3.3878799242252813E-3</v>
      </c>
      <c r="G136" s="76">
        <f t="shared" si="19"/>
        <v>8.4696998105632032E-4</v>
      </c>
      <c r="H136" s="74">
        <v>49</v>
      </c>
      <c r="I136" s="76">
        <f t="shared" si="42"/>
        <v>1.4734183305268223E-3</v>
      </c>
      <c r="J136" s="75">
        <f t="shared" si="21"/>
        <v>5.1569641568438779E-4</v>
      </c>
      <c r="K136" s="77">
        <v>4.3389709999999999</v>
      </c>
      <c r="L136" s="75">
        <f t="shared" si="43"/>
        <v>2.003525620995992E-3</v>
      </c>
      <c r="M136" s="78">
        <f t="shared" si="22"/>
        <v>2.0035256209959917E-4</v>
      </c>
      <c r="N136" s="77">
        <v>41.110382999999999</v>
      </c>
      <c r="O136" s="76">
        <f t="shared" si="44"/>
        <v>5.3060536355794326E-3</v>
      </c>
      <c r="P136" s="76">
        <f t="shared" si="23"/>
        <v>1.5918160906738298E-3</v>
      </c>
      <c r="Q136" s="68">
        <f t="shared" si="24"/>
        <v>3.1548350495141371E-3</v>
      </c>
      <c r="R136" s="79">
        <f>Q136*D223</f>
        <v>30442193.396542586</v>
      </c>
      <c r="S136" s="80">
        <f t="shared" si="25"/>
        <v>573219660.89654255</v>
      </c>
      <c r="T136" s="71"/>
    </row>
    <row r="137" spans="2:20" s="101" customFormat="1" x14ac:dyDescent="0.2">
      <c r="B137" s="91">
        <v>6</v>
      </c>
      <c r="C137" s="92" t="s">
        <v>253</v>
      </c>
      <c r="D137" s="73">
        <f t="shared" si="36"/>
        <v>542777467.5</v>
      </c>
      <c r="E137" s="93">
        <v>1044</v>
      </c>
      <c r="F137" s="94">
        <f t="shared" si="41"/>
        <v>6.7498981696396823E-3</v>
      </c>
      <c r="G137" s="95">
        <f t="shared" si="19"/>
        <v>1.6874745424099206E-3</v>
      </c>
      <c r="H137" s="93">
        <v>262</v>
      </c>
      <c r="I137" s="95">
        <f t="shared" si="42"/>
        <v>7.8782776040413754E-3</v>
      </c>
      <c r="J137" s="94">
        <f t="shared" si="21"/>
        <v>2.7573971614144816E-3</v>
      </c>
      <c r="K137" s="96">
        <v>4.359013</v>
      </c>
      <c r="L137" s="94">
        <f t="shared" si="43"/>
        <v>2.0127800411098859E-3</v>
      </c>
      <c r="M137" s="95">
        <f t="shared" si="22"/>
        <v>2.0127800411098859E-4</v>
      </c>
      <c r="N137" s="96">
        <v>42.379370000000002</v>
      </c>
      <c r="O137" s="95">
        <f t="shared" si="44"/>
        <v>5.4698398276188751E-3</v>
      </c>
      <c r="P137" s="95">
        <f t="shared" si="23"/>
        <v>1.6409519482856625E-3</v>
      </c>
      <c r="Q137" s="97">
        <f t="shared" si="24"/>
        <v>6.287101656221053E-3</v>
      </c>
      <c r="R137" s="98">
        <f>Q137*D223</f>
        <v>60666615.375621669</v>
      </c>
      <c r="S137" s="99">
        <f t="shared" si="25"/>
        <v>603444082.87562168</v>
      </c>
      <c r="T137" s="100"/>
    </row>
    <row r="138" spans="2:20" x14ac:dyDescent="0.2">
      <c r="B138" s="60">
        <v>7</v>
      </c>
      <c r="C138" s="72" t="s">
        <v>254</v>
      </c>
      <c r="D138" s="73">
        <f t="shared" si="36"/>
        <v>542777467.5</v>
      </c>
      <c r="E138" s="74">
        <v>1058</v>
      </c>
      <c r="F138" s="75">
        <f t="shared" si="41"/>
        <v>6.8404140454777626E-3</v>
      </c>
      <c r="G138" s="76">
        <f t="shared" si="19"/>
        <v>1.7101035113694406E-3</v>
      </c>
      <c r="H138" s="74">
        <v>248</v>
      </c>
      <c r="I138" s="76">
        <f t="shared" si="42"/>
        <v>7.4573009381765695E-3</v>
      </c>
      <c r="J138" s="75">
        <f t="shared" si="21"/>
        <v>2.6100553283617996E-3</v>
      </c>
      <c r="K138" s="77">
        <v>1.5031080000000001</v>
      </c>
      <c r="L138" s="75">
        <f t="shared" si="43"/>
        <v>6.9406211498625919E-4</v>
      </c>
      <c r="M138" s="78">
        <f t="shared" si="22"/>
        <v>6.9406211498625924E-5</v>
      </c>
      <c r="N138" s="77">
        <v>44.580275</v>
      </c>
      <c r="O138" s="76">
        <f t="shared" si="44"/>
        <v>5.7539072364974292E-3</v>
      </c>
      <c r="P138" s="76">
        <f t="shared" si="23"/>
        <v>1.7261721709492287E-3</v>
      </c>
      <c r="Q138" s="68">
        <f t="shared" si="24"/>
        <v>6.115737222179095E-3</v>
      </c>
      <c r="R138" s="79">
        <f>Q138*D223</f>
        <v>59013055.31288629</v>
      </c>
      <c r="S138" s="80">
        <f t="shared" si="25"/>
        <v>601790522.81288624</v>
      </c>
      <c r="T138" s="71"/>
    </row>
    <row r="139" spans="2:20" x14ac:dyDescent="0.2">
      <c r="B139" s="60">
        <v>8</v>
      </c>
      <c r="C139" s="72" t="s">
        <v>255</v>
      </c>
      <c r="D139" s="73">
        <f t="shared" si="36"/>
        <v>542777467.5</v>
      </c>
      <c r="E139" s="74">
        <v>731</v>
      </c>
      <c r="F139" s="75">
        <f t="shared" si="41"/>
        <v>4.7262218026883213E-3</v>
      </c>
      <c r="G139" s="76">
        <f t="shared" si="19"/>
        <v>1.1815554506720803E-3</v>
      </c>
      <c r="H139" s="74">
        <v>282</v>
      </c>
      <c r="I139" s="76">
        <f t="shared" si="42"/>
        <v>8.4796728409910985E-3</v>
      </c>
      <c r="J139" s="75">
        <f t="shared" si="21"/>
        <v>2.9678854943468846E-3</v>
      </c>
      <c r="K139" s="77">
        <v>1.5031080000000001</v>
      </c>
      <c r="L139" s="75">
        <f t="shared" si="43"/>
        <v>6.9406211498625919E-4</v>
      </c>
      <c r="M139" s="78">
        <f t="shared" si="22"/>
        <v>6.9406211498625924E-5</v>
      </c>
      <c r="N139" s="77">
        <v>43.933903999999998</v>
      </c>
      <c r="O139" s="76">
        <f t="shared" si="44"/>
        <v>5.6704811298984433E-3</v>
      </c>
      <c r="P139" s="76">
        <f t="shared" si="23"/>
        <v>1.7011443389695329E-3</v>
      </c>
      <c r="Q139" s="68">
        <f t="shared" si="24"/>
        <v>5.9199914954871239E-3</v>
      </c>
      <c r="R139" s="79">
        <f>Q139*D223</f>
        <v>57124230.960747354</v>
      </c>
      <c r="S139" s="80">
        <f t="shared" si="25"/>
        <v>599901698.46074736</v>
      </c>
      <c r="T139" s="71"/>
    </row>
    <row r="140" spans="2:20" x14ac:dyDescent="0.2">
      <c r="B140" s="60">
        <v>9</v>
      </c>
      <c r="C140" s="72" t="s">
        <v>256</v>
      </c>
      <c r="D140" s="73">
        <f t="shared" si="36"/>
        <v>542777467.5</v>
      </c>
      <c r="E140" s="74">
        <v>711</v>
      </c>
      <c r="F140" s="75">
        <f t="shared" si="41"/>
        <v>4.5969134086339212E-3</v>
      </c>
      <c r="G140" s="76">
        <f t="shared" si="19"/>
        <v>1.1492283521584803E-3</v>
      </c>
      <c r="H140" s="74">
        <v>275</v>
      </c>
      <c r="I140" s="76">
        <f t="shared" si="42"/>
        <v>8.2691845080586964E-3</v>
      </c>
      <c r="J140" s="75">
        <f t="shared" si="21"/>
        <v>2.8942145778205436E-3</v>
      </c>
      <c r="K140" s="77">
        <v>9.3560300000000005</v>
      </c>
      <c r="L140" s="75">
        <f t="shared" si="43"/>
        <v>4.3201592764291656E-3</v>
      </c>
      <c r="M140" s="78">
        <f t="shared" si="22"/>
        <v>4.3201592764291653E-4</v>
      </c>
      <c r="N140" s="77">
        <v>49.320794999999997</v>
      </c>
      <c r="O140" s="76">
        <f t="shared" si="44"/>
        <v>6.3657588307902144E-3</v>
      </c>
      <c r="P140" s="76">
        <f t="shared" si="23"/>
        <v>1.9097276492370642E-3</v>
      </c>
      <c r="Q140" s="68">
        <f t="shared" si="24"/>
        <v>6.3851865068590046E-3</v>
      </c>
      <c r="R140" s="79">
        <f>Q140*D223</f>
        <v>61613073.09703292</v>
      </c>
      <c r="S140" s="80">
        <f t="shared" si="25"/>
        <v>604390540.5970329</v>
      </c>
      <c r="T140" s="71"/>
    </row>
    <row r="141" spans="2:20" x14ac:dyDescent="0.2">
      <c r="B141" s="60"/>
      <c r="C141" s="72"/>
      <c r="D141" s="73"/>
      <c r="E141" s="74"/>
      <c r="F141" s="75"/>
      <c r="G141" s="76"/>
      <c r="H141" s="74"/>
      <c r="I141" s="76"/>
      <c r="J141" s="75"/>
      <c r="K141" s="77"/>
      <c r="L141" s="75"/>
      <c r="M141" s="78"/>
      <c r="N141" s="77"/>
      <c r="O141" s="76"/>
      <c r="P141" s="76"/>
      <c r="Q141" s="68"/>
      <c r="R141" s="79"/>
      <c r="S141" s="80"/>
      <c r="T141" s="71"/>
    </row>
    <row r="142" spans="2:20" x14ac:dyDescent="0.2">
      <c r="B142" s="60" t="s">
        <v>361</v>
      </c>
      <c r="C142" s="81" t="s">
        <v>362</v>
      </c>
      <c r="D142" s="73"/>
      <c r="E142" s="74"/>
      <c r="F142" s="75"/>
      <c r="G142" s="76"/>
      <c r="H142" s="74"/>
      <c r="I142" s="76"/>
      <c r="J142" s="75"/>
      <c r="K142" s="77"/>
      <c r="L142" s="75"/>
      <c r="M142" s="78"/>
      <c r="N142" s="77"/>
      <c r="O142" s="76"/>
      <c r="P142" s="76"/>
      <c r="Q142" s="68"/>
      <c r="R142" s="79"/>
      <c r="S142" s="80"/>
      <c r="T142" s="71"/>
    </row>
    <row r="143" spans="2:20" x14ac:dyDescent="0.2">
      <c r="B143" s="60">
        <v>1</v>
      </c>
      <c r="C143" s="72" t="s">
        <v>259</v>
      </c>
      <c r="D143" s="73">
        <f t="shared" si="36"/>
        <v>542777467.5</v>
      </c>
      <c r="E143" s="74">
        <v>1107</v>
      </c>
      <c r="F143" s="75">
        <f t="shared" ref="F143:F148" si="45">E143/$E$218</f>
        <v>7.1572196109110425E-3</v>
      </c>
      <c r="G143" s="76">
        <f t="shared" si="19"/>
        <v>1.7893049027277604E-3</v>
      </c>
      <c r="H143" s="74">
        <v>390</v>
      </c>
      <c r="I143" s="76">
        <f t="shared" si="42"/>
        <v>1.1727207120519605E-2</v>
      </c>
      <c r="J143" s="75">
        <f t="shared" si="21"/>
        <v>4.1045224921818614E-3</v>
      </c>
      <c r="K143" s="77">
        <v>16.033151</v>
      </c>
      <c r="L143" s="75">
        <f t="shared" ref="L143:L148" si="46">K143/$K$218</f>
        <v>7.403328764768769E-3</v>
      </c>
      <c r="M143" s="78">
        <f t="shared" si="22"/>
        <v>7.4033287647687687E-4</v>
      </c>
      <c r="N143" s="77">
        <v>39.335504999999998</v>
      </c>
      <c r="O143" s="76">
        <f t="shared" ref="O143:O148" si="47">N143/$N$218</f>
        <v>5.0769728735585596E-3</v>
      </c>
      <c r="P143" s="76">
        <f t="shared" si="23"/>
        <v>1.523091862067568E-3</v>
      </c>
      <c r="Q143" s="68">
        <f t="shared" si="24"/>
        <v>8.1572521334540658E-3</v>
      </c>
      <c r="R143" s="79">
        <f>Q143*D223</f>
        <v>78712402.751203015</v>
      </c>
      <c r="S143" s="80">
        <f t="shared" si="25"/>
        <v>621489870.25120306</v>
      </c>
      <c r="T143" s="71"/>
    </row>
    <row r="144" spans="2:20" x14ac:dyDescent="0.2">
      <c r="B144" s="60">
        <v>2</v>
      </c>
      <c r="C144" s="72" t="s">
        <v>260</v>
      </c>
      <c r="D144" s="73">
        <f t="shared" si="36"/>
        <v>542777467.5</v>
      </c>
      <c r="E144" s="74">
        <v>428</v>
      </c>
      <c r="F144" s="75">
        <f t="shared" si="45"/>
        <v>2.7671996327641611E-3</v>
      </c>
      <c r="G144" s="76">
        <f t="shared" si="19"/>
        <v>6.9179990819104027E-4</v>
      </c>
      <c r="H144" s="74">
        <v>151</v>
      </c>
      <c r="I144" s="76">
        <f t="shared" si="42"/>
        <v>4.5405340389704117E-3</v>
      </c>
      <c r="J144" s="75">
        <f t="shared" si="21"/>
        <v>1.5891869136396442E-3</v>
      </c>
      <c r="K144" s="77">
        <v>9.0186469999999996</v>
      </c>
      <c r="L144" s="75">
        <f t="shared" si="46"/>
        <v>4.1643722281662267E-3</v>
      </c>
      <c r="M144" s="78">
        <f t="shared" si="22"/>
        <v>4.1643722281662271E-4</v>
      </c>
      <c r="N144" s="77">
        <v>62.112591000000002</v>
      </c>
      <c r="O144" s="76">
        <f t="shared" si="47"/>
        <v>8.0167761825718914E-3</v>
      </c>
      <c r="P144" s="76">
        <f t="shared" si="23"/>
        <v>2.4050328547715674E-3</v>
      </c>
      <c r="Q144" s="68">
        <f t="shared" si="24"/>
        <v>5.1024568994188745E-3</v>
      </c>
      <c r="R144" s="79">
        <f>Q144*D223</f>
        <v>49235531.269235179</v>
      </c>
      <c r="S144" s="80">
        <f t="shared" si="25"/>
        <v>592012998.76923513</v>
      </c>
      <c r="T144" s="71"/>
    </row>
    <row r="145" spans="2:20" x14ac:dyDescent="0.2">
      <c r="B145" s="60">
        <v>3</v>
      </c>
      <c r="C145" s="72" t="s">
        <v>261</v>
      </c>
      <c r="D145" s="73">
        <f t="shared" si="36"/>
        <v>542777467.5</v>
      </c>
      <c r="E145" s="74">
        <v>723</v>
      </c>
      <c r="F145" s="75">
        <f t="shared" si="45"/>
        <v>4.6744984450665618E-3</v>
      </c>
      <c r="G145" s="76">
        <f t="shared" si="19"/>
        <v>1.1686246112666404E-3</v>
      </c>
      <c r="H145" s="74">
        <v>194</v>
      </c>
      <c r="I145" s="76">
        <f t="shared" si="42"/>
        <v>5.8335337984123164E-3</v>
      </c>
      <c r="J145" s="75">
        <f t="shared" si="21"/>
        <v>2.0417368294443107E-3</v>
      </c>
      <c r="K145" s="77">
        <v>25.051798000000002</v>
      </c>
      <c r="L145" s="75">
        <f t="shared" si="46"/>
        <v>1.1567700992934997E-2</v>
      </c>
      <c r="M145" s="78">
        <f t="shared" si="22"/>
        <v>1.1567700992934997E-3</v>
      </c>
      <c r="N145" s="77">
        <v>59.752240999999998</v>
      </c>
      <c r="O145" s="76">
        <f t="shared" si="47"/>
        <v>7.7121294538187212E-3</v>
      </c>
      <c r="P145" s="76">
        <f t="shared" si="23"/>
        <v>2.3136388361456165E-3</v>
      </c>
      <c r="Q145" s="68">
        <f t="shared" si="24"/>
        <v>6.6807703761500668E-3</v>
      </c>
      <c r="R145" s="79">
        <f>Q145*D223</f>
        <v>64465273.346057877</v>
      </c>
      <c r="S145" s="80">
        <f t="shared" si="25"/>
        <v>607242740.84605789</v>
      </c>
      <c r="T145" s="71"/>
    </row>
    <row r="146" spans="2:20" x14ac:dyDescent="0.2">
      <c r="B146" s="60">
        <v>4</v>
      </c>
      <c r="C146" s="72" t="s">
        <v>262</v>
      </c>
      <c r="D146" s="73">
        <f t="shared" si="36"/>
        <v>542777467.5</v>
      </c>
      <c r="E146" s="74">
        <v>1026</v>
      </c>
      <c r="F146" s="75">
        <f t="shared" si="45"/>
        <v>6.6335206149907219E-3</v>
      </c>
      <c r="G146" s="76">
        <f t="shared" si="19"/>
        <v>1.6583801537476805E-3</v>
      </c>
      <c r="H146" s="74">
        <v>289</v>
      </c>
      <c r="I146" s="76">
        <f t="shared" si="42"/>
        <v>8.6901611739235024E-3</v>
      </c>
      <c r="J146" s="75">
        <f t="shared" si="21"/>
        <v>3.0415564108732256E-3</v>
      </c>
      <c r="K146" s="77">
        <v>12.024863</v>
      </c>
      <c r="L146" s="75">
        <f t="shared" si="46"/>
        <v>5.5524964581387445E-3</v>
      </c>
      <c r="M146" s="78">
        <f t="shared" si="22"/>
        <v>5.5524964581387445E-4</v>
      </c>
      <c r="N146" s="77">
        <v>47.927112000000001</v>
      </c>
      <c r="O146" s="76">
        <f t="shared" si="47"/>
        <v>6.1858783186335836E-3</v>
      </c>
      <c r="P146" s="76">
        <f t="shared" si="23"/>
        <v>1.8557634955900751E-3</v>
      </c>
      <c r="Q146" s="68">
        <f t="shared" si="24"/>
        <v>7.110949706024855E-3</v>
      </c>
      <c r="R146" s="79">
        <f>Q146*D223</f>
        <v>68616235.963662937</v>
      </c>
      <c r="S146" s="80">
        <f t="shared" si="25"/>
        <v>611393703.46366298</v>
      </c>
      <c r="T146" s="71"/>
    </row>
    <row r="147" spans="2:20" x14ac:dyDescent="0.2">
      <c r="B147" s="60">
        <v>5</v>
      </c>
      <c r="C147" s="72" t="s">
        <v>263</v>
      </c>
      <c r="D147" s="73">
        <f t="shared" si="36"/>
        <v>542777467.5</v>
      </c>
      <c r="E147" s="74">
        <v>568</v>
      </c>
      <c r="F147" s="75">
        <f t="shared" si="45"/>
        <v>3.6723583911449612E-3</v>
      </c>
      <c r="G147" s="76">
        <f t="shared" si="19"/>
        <v>9.180895977862404E-4</v>
      </c>
      <c r="H147" s="74">
        <v>206</v>
      </c>
      <c r="I147" s="76">
        <f t="shared" si="42"/>
        <v>6.1943709405821506E-3</v>
      </c>
      <c r="J147" s="75">
        <f t="shared" si="21"/>
        <v>2.1680298292037527E-3</v>
      </c>
      <c r="K147" s="77">
        <v>11.022791</v>
      </c>
      <c r="L147" s="75">
        <f t="shared" si="46"/>
        <v>5.0897883814812386E-3</v>
      </c>
      <c r="M147" s="78">
        <f t="shared" si="22"/>
        <v>5.0897883814812392E-4</v>
      </c>
      <c r="N147" s="77">
        <v>39.070850999999998</v>
      </c>
      <c r="O147" s="76">
        <f t="shared" si="47"/>
        <v>5.042814390557546E-3</v>
      </c>
      <c r="P147" s="76">
        <f t="shared" si="23"/>
        <v>1.5128443171672638E-3</v>
      </c>
      <c r="Q147" s="68">
        <f t="shared" si="24"/>
        <v>5.1079425823053809E-3</v>
      </c>
      <c r="R147" s="79">
        <f>Q147*D223</f>
        <v>49288464.692606665</v>
      </c>
      <c r="S147" s="80">
        <f t="shared" si="25"/>
        <v>592065932.19260669</v>
      </c>
      <c r="T147" s="71"/>
    </row>
    <row r="148" spans="2:20" x14ac:dyDescent="0.2">
      <c r="B148" s="60">
        <v>6</v>
      </c>
      <c r="C148" s="72" t="s">
        <v>264</v>
      </c>
      <c r="D148" s="73">
        <f t="shared" si="36"/>
        <v>542777467.5</v>
      </c>
      <c r="E148" s="74">
        <v>550</v>
      </c>
      <c r="F148" s="75">
        <f t="shared" si="45"/>
        <v>3.5559808364960012E-3</v>
      </c>
      <c r="G148" s="76">
        <f t="shared" si="19"/>
        <v>8.889952091240003E-4</v>
      </c>
      <c r="H148" s="74">
        <v>180</v>
      </c>
      <c r="I148" s="76">
        <f t="shared" si="42"/>
        <v>5.4125571325475104E-3</v>
      </c>
      <c r="J148" s="75">
        <f t="shared" si="21"/>
        <v>1.8943949963916287E-3</v>
      </c>
      <c r="K148" s="77">
        <v>10.020719</v>
      </c>
      <c r="L148" s="75">
        <f t="shared" si="46"/>
        <v>4.6270803048237327E-3</v>
      </c>
      <c r="M148" s="78">
        <f t="shared" si="22"/>
        <v>4.6270803048237329E-4</v>
      </c>
      <c r="N148" s="77">
        <v>59.800376</v>
      </c>
      <c r="O148" s="76">
        <f t="shared" si="47"/>
        <v>7.718342163920415E-3</v>
      </c>
      <c r="P148" s="76">
        <f t="shared" si="23"/>
        <v>2.3155026491761244E-3</v>
      </c>
      <c r="Q148" s="68">
        <f t="shared" si="24"/>
        <v>5.5616008851741266E-3</v>
      </c>
      <c r="R148" s="79">
        <f>Q148*D223</f>
        <v>53665984.776899032</v>
      </c>
      <c r="S148" s="80">
        <f t="shared" si="25"/>
        <v>596443452.27689898</v>
      </c>
      <c r="T148" s="71"/>
    </row>
    <row r="149" spans="2:20" x14ac:dyDescent="0.2">
      <c r="B149" s="60"/>
      <c r="C149" s="72"/>
      <c r="D149" s="73"/>
      <c r="E149" s="74"/>
      <c r="F149" s="75"/>
      <c r="G149" s="76"/>
      <c r="H149" s="74"/>
      <c r="I149" s="76"/>
      <c r="J149" s="75"/>
      <c r="K149" s="77"/>
      <c r="L149" s="75"/>
      <c r="M149" s="78"/>
      <c r="N149" s="77"/>
      <c r="O149" s="76"/>
      <c r="P149" s="76"/>
      <c r="Q149" s="68"/>
      <c r="R149" s="79"/>
      <c r="S149" s="80"/>
      <c r="T149" s="71"/>
    </row>
    <row r="150" spans="2:20" x14ac:dyDescent="0.2">
      <c r="B150" s="60" t="s">
        <v>363</v>
      </c>
      <c r="C150" s="81" t="s">
        <v>364</v>
      </c>
      <c r="D150" s="73"/>
      <c r="E150" s="74"/>
      <c r="F150" s="75"/>
      <c r="G150" s="76"/>
      <c r="H150" s="74"/>
      <c r="I150" s="76"/>
      <c r="J150" s="75"/>
      <c r="K150" s="77"/>
      <c r="L150" s="75"/>
      <c r="M150" s="78"/>
      <c r="N150" s="77"/>
      <c r="O150" s="76"/>
      <c r="P150" s="76"/>
      <c r="Q150" s="68"/>
      <c r="R150" s="79"/>
      <c r="S150" s="80"/>
      <c r="T150" s="71"/>
    </row>
    <row r="151" spans="2:20" x14ac:dyDescent="0.2">
      <c r="B151" s="60">
        <v>1</v>
      </c>
      <c r="C151" s="72" t="s">
        <v>267</v>
      </c>
      <c r="D151" s="73">
        <f t="shared" si="36"/>
        <v>542777467.5</v>
      </c>
      <c r="E151" s="74">
        <v>980</v>
      </c>
      <c r="F151" s="75">
        <f t="shared" ref="F151:F159" si="48">E151/$E$218</f>
        <v>6.3361113086656019E-3</v>
      </c>
      <c r="G151" s="76">
        <f t="shared" si="19"/>
        <v>1.5840278271664005E-3</v>
      </c>
      <c r="H151" s="74">
        <v>180</v>
      </c>
      <c r="I151" s="76">
        <f t="shared" si="42"/>
        <v>5.4125571325475104E-3</v>
      </c>
      <c r="J151" s="75">
        <f t="shared" si="21"/>
        <v>1.8943949963916287E-3</v>
      </c>
      <c r="K151" s="77">
        <v>4.7097379999999998</v>
      </c>
      <c r="L151" s="75">
        <f t="shared" ref="L151:L159" si="49">K151/$K$218</f>
        <v>2.1747277755897474E-3</v>
      </c>
      <c r="M151" s="78">
        <f t="shared" si="22"/>
        <v>2.1747277755897472E-4</v>
      </c>
      <c r="N151" s="77">
        <v>43.737682</v>
      </c>
      <c r="O151" s="76">
        <f t="shared" ref="O151:O159" si="50">N151/$N$218</f>
        <v>5.645155059438807E-3</v>
      </c>
      <c r="P151" s="76">
        <f t="shared" si="23"/>
        <v>1.6935465178316421E-3</v>
      </c>
      <c r="Q151" s="68">
        <f t="shared" si="24"/>
        <v>5.3894421189486464E-3</v>
      </c>
      <c r="R151" s="79">
        <f>Q151*D223</f>
        <v>52004759.903302759</v>
      </c>
      <c r="S151" s="80">
        <f t="shared" si="25"/>
        <v>594782227.40330279</v>
      </c>
      <c r="T151" s="71"/>
    </row>
    <row r="152" spans="2:20" x14ac:dyDescent="0.2">
      <c r="B152" s="60">
        <v>2</v>
      </c>
      <c r="C152" s="72" t="s">
        <v>268</v>
      </c>
      <c r="D152" s="73">
        <f t="shared" si="36"/>
        <v>542777467.5</v>
      </c>
      <c r="E152" s="74">
        <v>632</v>
      </c>
      <c r="F152" s="75">
        <f t="shared" si="48"/>
        <v>4.0861452521190412E-3</v>
      </c>
      <c r="G152" s="76">
        <f t="shared" si="19"/>
        <v>1.0215363130297603E-3</v>
      </c>
      <c r="H152" s="74">
        <v>43</v>
      </c>
      <c r="I152" s="76">
        <f t="shared" si="42"/>
        <v>1.2929997594419052E-3</v>
      </c>
      <c r="J152" s="75">
        <f t="shared" si="21"/>
        <v>4.5254991580466681E-4</v>
      </c>
      <c r="K152" s="77">
        <v>11.022791</v>
      </c>
      <c r="L152" s="75">
        <f t="shared" si="49"/>
        <v>5.0897883814812386E-3</v>
      </c>
      <c r="M152" s="78">
        <f t="shared" si="22"/>
        <v>5.0897883814812392E-4</v>
      </c>
      <c r="N152" s="77">
        <v>50.602052</v>
      </c>
      <c r="O152" s="76">
        <f t="shared" si="50"/>
        <v>6.5311286927776735E-3</v>
      </c>
      <c r="P152" s="76">
        <f t="shared" si="23"/>
        <v>1.9593386078333021E-3</v>
      </c>
      <c r="Q152" s="68">
        <f t="shared" si="24"/>
        <v>3.9424036748158531E-3</v>
      </c>
      <c r="R152" s="79">
        <f>Q152*D223</f>
        <v>38041740.132964306</v>
      </c>
      <c r="S152" s="80">
        <f t="shared" si="25"/>
        <v>580819207.63296425</v>
      </c>
      <c r="T152" s="71"/>
    </row>
    <row r="153" spans="2:20" x14ac:dyDescent="0.2">
      <c r="B153" s="60">
        <v>3</v>
      </c>
      <c r="C153" s="72" t="s">
        <v>269</v>
      </c>
      <c r="D153" s="73">
        <f t="shared" si="36"/>
        <v>542777467.5</v>
      </c>
      <c r="E153" s="74">
        <v>324</v>
      </c>
      <c r="F153" s="75">
        <f t="shared" si="48"/>
        <v>2.0947959836812805E-3</v>
      </c>
      <c r="G153" s="76">
        <f t="shared" si="19"/>
        <v>5.2369899592032013E-4</v>
      </c>
      <c r="H153" s="74">
        <v>33</v>
      </c>
      <c r="I153" s="76">
        <f t="shared" si="42"/>
        <v>9.9230214096704362E-4</v>
      </c>
      <c r="J153" s="75">
        <f t="shared" si="21"/>
        <v>3.4730574933846526E-4</v>
      </c>
      <c r="K153" s="77">
        <v>8.0165749999999996</v>
      </c>
      <c r="L153" s="75">
        <f t="shared" si="49"/>
        <v>3.7016641515087204E-3</v>
      </c>
      <c r="M153" s="78">
        <f t="shared" si="22"/>
        <v>3.7016641515087207E-4</v>
      </c>
      <c r="N153" s="77">
        <v>52.835312000000002</v>
      </c>
      <c r="O153" s="76">
        <f t="shared" si="50"/>
        <v>6.8193721115313776E-3</v>
      </c>
      <c r="P153" s="76">
        <f t="shared" si="23"/>
        <v>2.0458116334594132E-3</v>
      </c>
      <c r="Q153" s="68">
        <f t="shared" si="24"/>
        <v>3.2869827938690707E-3</v>
      </c>
      <c r="R153" s="79">
        <f>Q153*D223</f>
        <v>31717336.827952512</v>
      </c>
      <c r="S153" s="80">
        <f t="shared" si="25"/>
        <v>574494804.3279525</v>
      </c>
      <c r="T153" s="71"/>
    </row>
    <row r="154" spans="2:20" x14ac:dyDescent="0.2">
      <c r="B154" s="60">
        <v>4</v>
      </c>
      <c r="C154" s="72" t="s">
        <v>270</v>
      </c>
      <c r="D154" s="73">
        <f t="shared" si="36"/>
        <v>542777467.5</v>
      </c>
      <c r="E154" s="74">
        <v>478</v>
      </c>
      <c r="F154" s="75">
        <f t="shared" si="48"/>
        <v>3.0904706179001608E-3</v>
      </c>
      <c r="G154" s="76">
        <f t="shared" si="19"/>
        <v>7.7261765447504021E-4</v>
      </c>
      <c r="H154" s="74">
        <v>19</v>
      </c>
      <c r="I154" s="76">
        <f t="shared" si="42"/>
        <v>5.713254751022372E-4</v>
      </c>
      <c r="J154" s="75">
        <f t="shared" si="21"/>
        <v>1.9996391628578303E-4</v>
      </c>
      <c r="K154" s="77">
        <v>16.033151</v>
      </c>
      <c r="L154" s="75">
        <f t="shared" si="49"/>
        <v>7.403328764768769E-3</v>
      </c>
      <c r="M154" s="78">
        <f t="shared" si="22"/>
        <v>7.4033287647687687E-4</v>
      </c>
      <c r="N154" s="77">
        <v>54.362032999999997</v>
      </c>
      <c r="O154" s="76">
        <f t="shared" si="50"/>
        <v>7.0164236328603188E-3</v>
      </c>
      <c r="P154" s="76">
        <f t="shared" si="23"/>
        <v>2.1049270898580957E-3</v>
      </c>
      <c r="Q154" s="68">
        <f t="shared" si="24"/>
        <v>3.817841537095796E-3</v>
      </c>
      <c r="R154" s="79">
        <f>Q154*D223</f>
        <v>36839793.081265129</v>
      </c>
      <c r="S154" s="80">
        <f t="shared" si="25"/>
        <v>579617260.58126509</v>
      </c>
      <c r="T154" s="71"/>
    </row>
    <row r="155" spans="2:20" x14ac:dyDescent="0.2">
      <c r="B155" s="60">
        <v>5</v>
      </c>
      <c r="C155" s="72" t="s">
        <v>271</v>
      </c>
      <c r="D155" s="73">
        <f t="shared" si="36"/>
        <v>542777467.5</v>
      </c>
      <c r="E155" s="74">
        <v>654</v>
      </c>
      <c r="F155" s="75">
        <f t="shared" si="48"/>
        <v>4.2283844855788818E-3</v>
      </c>
      <c r="G155" s="76">
        <f t="shared" si="19"/>
        <v>1.0570961213947204E-3</v>
      </c>
      <c r="H155" s="74">
        <v>159</v>
      </c>
      <c r="I155" s="76">
        <f t="shared" si="42"/>
        <v>4.7810921337503006E-3</v>
      </c>
      <c r="J155" s="75">
        <f t="shared" si="21"/>
        <v>1.6733822468126052E-3</v>
      </c>
      <c r="K155" s="77">
        <v>5.7118099999999998</v>
      </c>
      <c r="L155" s="75">
        <f t="shared" si="49"/>
        <v>2.6374358522472533E-3</v>
      </c>
      <c r="M155" s="78">
        <f t="shared" si="22"/>
        <v>2.6374358522472533E-4</v>
      </c>
      <c r="N155" s="77">
        <v>33.508795999999997</v>
      </c>
      <c r="O155" s="76">
        <f t="shared" si="50"/>
        <v>4.3249285427403956E-3</v>
      </c>
      <c r="P155" s="76">
        <f t="shared" si="23"/>
        <v>1.2974785628221187E-3</v>
      </c>
      <c r="Q155" s="68">
        <f t="shared" si="24"/>
        <v>4.2917005162541695E-3</v>
      </c>
      <c r="R155" s="79">
        <f>Q155*D223</f>
        <v>41412237.110771209</v>
      </c>
      <c r="S155" s="80">
        <f t="shared" si="25"/>
        <v>584189704.61077118</v>
      </c>
      <c r="T155" s="71"/>
    </row>
    <row r="156" spans="2:20" x14ac:dyDescent="0.2">
      <c r="B156" s="60">
        <v>6</v>
      </c>
      <c r="C156" s="72" t="s">
        <v>272</v>
      </c>
      <c r="D156" s="73">
        <f t="shared" si="36"/>
        <v>542777467.5</v>
      </c>
      <c r="E156" s="74">
        <v>608</v>
      </c>
      <c r="F156" s="75">
        <f t="shared" si="48"/>
        <v>3.9309751792537609E-3</v>
      </c>
      <c r="G156" s="76">
        <f t="shared" si="19"/>
        <v>9.8274379481344022E-4</v>
      </c>
      <c r="H156" s="74">
        <v>84</v>
      </c>
      <c r="I156" s="76">
        <f t="shared" si="42"/>
        <v>2.5258599951888381E-3</v>
      </c>
      <c r="J156" s="75">
        <f t="shared" si="21"/>
        <v>8.8405099831609336E-4</v>
      </c>
      <c r="K156" s="77">
        <v>6.3330950000000001</v>
      </c>
      <c r="L156" s="75">
        <f t="shared" si="49"/>
        <v>2.9243150260053852E-3</v>
      </c>
      <c r="M156" s="78">
        <f t="shared" si="22"/>
        <v>2.9243150260053851E-4</v>
      </c>
      <c r="N156" s="77">
        <v>48.205558000000003</v>
      </c>
      <c r="O156" s="76">
        <f t="shared" si="50"/>
        <v>6.2218169137717647E-3</v>
      </c>
      <c r="P156" s="76">
        <f t="shared" si="23"/>
        <v>1.8665450741315293E-3</v>
      </c>
      <c r="Q156" s="68">
        <f t="shared" si="24"/>
        <v>4.0257713698616015E-3</v>
      </c>
      <c r="R156" s="79">
        <f>Q156*D223</f>
        <v>38846186.468755305</v>
      </c>
      <c r="S156" s="80">
        <f t="shared" si="25"/>
        <v>581623653.96875525</v>
      </c>
      <c r="T156" s="71"/>
    </row>
    <row r="157" spans="2:20" x14ac:dyDescent="0.2">
      <c r="B157" s="60">
        <v>7</v>
      </c>
      <c r="C157" s="72" t="s">
        <v>273</v>
      </c>
      <c r="D157" s="73">
        <f t="shared" si="36"/>
        <v>542777467.5</v>
      </c>
      <c r="E157" s="74">
        <v>1029</v>
      </c>
      <c r="F157" s="75">
        <f t="shared" si="48"/>
        <v>6.6529168740988819E-3</v>
      </c>
      <c r="G157" s="76">
        <f t="shared" si="19"/>
        <v>1.6632292185247205E-3</v>
      </c>
      <c r="H157" s="74">
        <v>172</v>
      </c>
      <c r="I157" s="76">
        <f>H157/$H$218</f>
        <v>5.1719990377676207E-3</v>
      </c>
      <c r="J157" s="75">
        <f t="shared" si="21"/>
        <v>1.8101996632186672E-3</v>
      </c>
      <c r="K157" s="77">
        <v>5.6917689999999999</v>
      </c>
      <c r="L157" s="75">
        <f t="shared" si="49"/>
        <v>2.6281818938846875E-3</v>
      </c>
      <c r="M157" s="78">
        <f t="shared" si="22"/>
        <v>2.6281818938846872E-4</v>
      </c>
      <c r="N157" s="77">
        <v>32.581443999999998</v>
      </c>
      <c r="O157" s="76">
        <f t="shared" si="50"/>
        <v>4.2052366524687372E-3</v>
      </c>
      <c r="P157" s="76">
        <f t="shared" si="23"/>
        <v>1.2615709957406213E-3</v>
      </c>
      <c r="Q157" s="68">
        <f t="shared" si="24"/>
        <v>4.9978180668724774E-3</v>
      </c>
      <c r="R157" s="79">
        <f>Q157*D223</f>
        <v>48225831.704227358</v>
      </c>
      <c r="S157" s="80">
        <f t="shared" si="25"/>
        <v>591003299.20422733</v>
      </c>
      <c r="T157" s="71"/>
    </row>
    <row r="158" spans="2:20" x14ac:dyDescent="0.2">
      <c r="B158" s="60">
        <v>8</v>
      </c>
      <c r="C158" s="72" t="s">
        <v>274</v>
      </c>
      <c r="D158" s="73">
        <f t="shared" si="36"/>
        <v>542777467.5</v>
      </c>
      <c r="E158" s="74">
        <v>711</v>
      </c>
      <c r="F158" s="75">
        <f t="shared" si="48"/>
        <v>4.5969134086339212E-3</v>
      </c>
      <c r="G158" s="76">
        <f t="shared" si="19"/>
        <v>1.1492283521584803E-3</v>
      </c>
      <c r="H158" s="74">
        <v>136</v>
      </c>
      <c r="I158" s="76">
        <f t="shared" ref="I158:I184" si="51">H158/$H$218</f>
        <v>4.0894876112581189E-3</v>
      </c>
      <c r="J158" s="75">
        <f t="shared" si="21"/>
        <v>1.4313206639403418E-3</v>
      </c>
      <c r="K158" s="77">
        <v>11.383537</v>
      </c>
      <c r="L158" s="75">
        <f t="shared" si="49"/>
        <v>5.2563633260180476E-3</v>
      </c>
      <c r="M158" s="78">
        <f t="shared" si="22"/>
        <v>5.2563633260180472E-4</v>
      </c>
      <c r="N158" s="77">
        <v>38.887526000000001</v>
      </c>
      <c r="O158" s="76">
        <f t="shared" si="50"/>
        <v>5.0191529159674753E-3</v>
      </c>
      <c r="P158" s="76">
        <f t="shared" si="23"/>
        <v>1.5057458747902424E-3</v>
      </c>
      <c r="Q158" s="68">
        <f t="shared" si="24"/>
        <v>4.6119312234908687E-3</v>
      </c>
      <c r="R158" s="79">
        <f>Q158*D223</f>
        <v>44502263.995920897</v>
      </c>
      <c r="S158" s="80">
        <f t="shared" si="25"/>
        <v>587279731.4959209</v>
      </c>
      <c r="T158" s="71"/>
    </row>
    <row r="159" spans="2:20" x14ac:dyDescent="0.2">
      <c r="B159" s="60">
        <v>9</v>
      </c>
      <c r="C159" s="72" t="s">
        <v>275</v>
      </c>
      <c r="D159" s="73">
        <f t="shared" si="36"/>
        <v>542777467.5</v>
      </c>
      <c r="E159" s="74">
        <v>321</v>
      </c>
      <c r="F159" s="75">
        <f t="shared" si="48"/>
        <v>2.0753997245731206E-3</v>
      </c>
      <c r="G159" s="76">
        <f t="shared" si="19"/>
        <v>5.1884993114328015E-4</v>
      </c>
      <c r="H159" s="74">
        <v>7</v>
      </c>
      <c r="I159" s="76">
        <f t="shared" si="51"/>
        <v>2.1048833293240319E-4</v>
      </c>
      <c r="J159" s="75">
        <f t="shared" si="21"/>
        <v>7.3670916526341113E-5</v>
      </c>
      <c r="K159" s="77">
        <v>6.7138819999999999</v>
      </c>
      <c r="L159" s="75">
        <f t="shared" si="49"/>
        <v>3.1001439289047596E-3</v>
      </c>
      <c r="M159" s="78">
        <f t="shared" si="22"/>
        <v>3.1001439289047596E-4</v>
      </c>
      <c r="N159" s="77">
        <v>52.881177000000001</v>
      </c>
      <c r="O159" s="76">
        <f t="shared" si="50"/>
        <v>6.8252918362392652E-3</v>
      </c>
      <c r="P159" s="76">
        <f t="shared" si="23"/>
        <v>2.0475875508717796E-3</v>
      </c>
      <c r="Q159" s="68">
        <f t="shared" si="24"/>
        <v>2.950122791431877E-3</v>
      </c>
      <c r="R159" s="79">
        <f>Q159*D223</f>
        <v>28466847.600843109</v>
      </c>
      <c r="S159" s="120">
        <f t="shared" si="25"/>
        <v>571244315.10084307</v>
      </c>
      <c r="T159" s="71" t="s">
        <v>386</v>
      </c>
    </row>
    <row r="160" spans="2:20" x14ac:dyDescent="0.2">
      <c r="B160" s="60"/>
      <c r="C160" s="72"/>
      <c r="D160" s="73"/>
      <c r="E160" s="74"/>
      <c r="F160" s="75"/>
      <c r="G160" s="76"/>
      <c r="H160" s="74"/>
      <c r="I160" s="76"/>
      <c r="J160" s="75"/>
      <c r="K160" s="77"/>
      <c r="L160" s="75"/>
      <c r="M160" s="78"/>
      <c r="N160" s="77"/>
      <c r="O160" s="76"/>
      <c r="P160" s="76"/>
      <c r="Q160" s="68"/>
      <c r="R160" s="79"/>
      <c r="S160" s="80"/>
      <c r="T160" s="71"/>
    </row>
    <row r="161" spans="2:20" x14ac:dyDescent="0.2">
      <c r="B161" s="60" t="s">
        <v>365</v>
      </c>
      <c r="C161" s="81" t="s">
        <v>366</v>
      </c>
      <c r="D161" s="73"/>
      <c r="E161" s="74"/>
      <c r="F161" s="75"/>
      <c r="G161" s="76"/>
      <c r="H161" s="74"/>
      <c r="I161" s="76"/>
      <c r="J161" s="75"/>
      <c r="K161" s="77"/>
      <c r="L161" s="75"/>
      <c r="M161" s="78"/>
      <c r="N161" s="77"/>
      <c r="O161" s="76"/>
      <c r="P161" s="76"/>
      <c r="Q161" s="68"/>
      <c r="R161" s="79"/>
      <c r="S161" s="80"/>
      <c r="T161" s="71"/>
    </row>
    <row r="162" spans="2:20" x14ac:dyDescent="0.2">
      <c r="B162" s="60">
        <v>1</v>
      </c>
      <c r="C162" s="72" t="s">
        <v>278</v>
      </c>
      <c r="D162" s="73">
        <f t="shared" si="36"/>
        <v>542777467.5</v>
      </c>
      <c r="E162" s="74">
        <v>1362</v>
      </c>
      <c r="F162" s="75">
        <f>E162/$E$218</f>
        <v>8.8059016351046421E-3</v>
      </c>
      <c r="G162" s="76">
        <f t="shared" si="19"/>
        <v>2.2014754087761605E-3</v>
      </c>
      <c r="H162" s="74">
        <v>356</v>
      </c>
      <c r="I162" s="76">
        <f t="shared" si="51"/>
        <v>1.0704835217705076E-2</v>
      </c>
      <c r="J162" s="75">
        <f t="shared" si="21"/>
        <v>3.7466923261967764E-3</v>
      </c>
      <c r="K162" s="77">
        <v>25.051798000000002</v>
      </c>
      <c r="L162" s="75">
        <f>K162/$K$218</f>
        <v>1.1567700992934997E-2</v>
      </c>
      <c r="M162" s="78">
        <f t="shared" si="22"/>
        <v>1.1567700992934997E-3</v>
      </c>
      <c r="N162" s="77">
        <v>35.902782999999999</v>
      </c>
      <c r="O162" s="76">
        <f>N162/$N$218</f>
        <v>4.6339167471285648E-3</v>
      </c>
      <c r="P162" s="76">
        <f t="shared" si="23"/>
        <v>1.3901750241385694E-3</v>
      </c>
      <c r="Q162" s="68">
        <f t="shared" si="24"/>
        <v>8.4951128584050076E-3</v>
      </c>
      <c r="R162" s="79">
        <f>Q162*D223</f>
        <v>81972548.327320114</v>
      </c>
      <c r="S162" s="80">
        <f t="shared" si="25"/>
        <v>624750015.8273201</v>
      </c>
      <c r="T162" s="71"/>
    </row>
    <row r="163" spans="2:20" x14ac:dyDescent="0.2">
      <c r="B163" s="60">
        <v>2</v>
      </c>
      <c r="C163" s="72" t="s">
        <v>279</v>
      </c>
      <c r="D163" s="73">
        <f t="shared" si="36"/>
        <v>542777467.5</v>
      </c>
      <c r="E163" s="74">
        <v>1059</v>
      </c>
      <c r="F163" s="75">
        <f>E163/$E$218</f>
        <v>6.846879465180482E-3</v>
      </c>
      <c r="G163" s="76">
        <f t="shared" si="19"/>
        <v>1.7117198662951205E-3</v>
      </c>
      <c r="H163" s="74">
        <v>141</v>
      </c>
      <c r="I163" s="76">
        <f t="shared" si="51"/>
        <v>4.2398364204955493E-3</v>
      </c>
      <c r="J163" s="75">
        <f t="shared" si="21"/>
        <v>1.4839427471734423E-3</v>
      </c>
      <c r="K163" s="77">
        <v>25.051798000000002</v>
      </c>
      <c r="L163" s="75">
        <f>K163/$K$218</f>
        <v>1.1567700992934997E-2</v>
      </c>
      <c r="M163" s="78">
        <f t="shared" si="22"/>
        <v>1.1567700992934997E-3</v>
      </c>
      <c r="N163" s="77">
        <v>47.618201999999997</v>
      </c>
      <c r="O163" s="76">
        <f>N163/$N$218</f>
        <v>6.1460077820694545E-3</v>
      </c>
      <c r="P163" s="76">
        <f t="shared" si="23"/>
        <v>1.8438023346208363E-3</v>
      </c>
      <c r="Q163" s="68">
        <f t="shared" si="24"/>
        <v>6.1962350473828993E-3</v>
      </c>
      <c r="R163" s="79">
        <f>Q163*D223</f>
        <v>59789809.192057468</v>
      </c>
      <c r="S163" s="80">
        <f t="shared" si="25"/>
        <v>602567276.69205749</v>
      </c>
      <c r="T163" s="71"/>
    </row>
    <row r="164" spans="2:20" x14ac:dyDescent="0.2">
      <c r="B164" s="60">
        <v>3</v>
      </c>
      <c r="C164" s="72" t="s">
        <v>280</v>
      </c>
      <c r="D164" s="73">
        <f t="shared" si="36"/>
        <v>542777467.5</v>
      </c>
      <c r="E164" s="74">
        <v>1496</v>
      </c>
      <c r="F164" s="75">
        <f>E164/$E$218</f>
        <v>9.6722678752691228E-3</v>
      </c>
      <c r="G164" s="76">
        <f t="shared" si="19"/>
        <v>2.4180669688172807E-3</v>
      </c>
      <c r="H164" s="74">
        <v>235</v>
      </c>
      <c r="I164" s="76">
        <f t="shared" si="51"/>
        <v>7.0663940341592494E-3</v>
      </c>
      <c r="J164" s="75">
        <f t="shared" si="21"/>
        <v>2.4732379119557376E-3</v>
      </c>
      <c r="K164" s="77">
        <v>10.020719</v>
      </c>
      <c r="L164" s="75">
        <f>K164/$K$218</f>
        <v>4.6270803048237327E-3</v>
      </c>
      <c r="M164" s="78">
        <f t="shared" si="22"/>
        <v>4.6270803048237329E-4</v>
      </c>
      <c r="N164" s="77">
        <v>49.879733999999999</v>
      </c>
      <c r="O164" s="76">
        <f>N164/$N$218</f>
        <v>6.4379002241948232E-3</v>
      </c>
      <c r="P164" s="76">
        <f t="shared" si="23"/>
        <v>1.9313700672584468E-3</v>
      </c>
      <c r="Q164" s="68">
        <f t="shared" si="24"/>
        <v>7.2853829785138385E-3</v>
      </c>
      <c r="R164" s="79">
        <f>Q164*D223</f>
        <v>70299408.406139523</v>
      </c>
      <c r="S164" s="80">
        <f t="shared" si="25"/>
        <v>613076875.90613949</v>
      </c>
      <c r="T164" s="71"/>
    </row>
    <row r="165" spans="2:20" x14ac:dyDescent="0.2">
      <c r="B165" s="60">
        <v>4</v>
      </c>
      <c r="C165" s="72" t="s">
        <v>281</v>
      </c>
      <c r="D165" s="73">
        <f t="shared" si="36"/>
        <v>542777467.5</v>
      </c>
      <c r="E165" s="74">
        <v>1371</v>
      </c>
      <c r="F165" s="75">
        <f>E165/$E$218</f>
        <v>8.8640904124291237E-3</v>
      </c>
      <c r="G165" s="76">
        <f t="shared" si="19"/>
        <v>2.2160226031072809E-3</v>
      </c>
      <c r="H165" s="74">
        <v>350</v>
      </c>
      <c r="I165" s="76">
        <f t="shared" si="51"/>
        <v>1.0524416646620158E-2</v>
      </c>
      <c r="J165" s="75">
        <f t="shared" si="21"/>
        <v>3.6835458263170555E-3</v>
      </c>
      <c r="K165" s="77">
        <v>28.058014</v>
      </c>
      <c r="L165" s="75">
        <f>K165/$K$218</f>
        <v>1.2955825222907514E-2</v>
      </c>
      <c r="M165" s="78">
        <f t="shared" si="22"/>
        <v>1.2955825222907514E-3</v>
      </c>
      <c r="N165" s="77">
        <v>36.648893999999999</v>
      </c>
      <c r="O165" s="76">
        <f>N165/$N$218</f>
        <v>4.7302161414712494E-3</v>
      </c>
      <c r="P165" s="76">
        <f t="shared" si="23"/>
        <v>1.419064842441375E-3</v>
      </c>
      <c r="Q165" s="68">
        <f t="shared" si="24"/>
        <v>8.6142157941564625E-3</v>
      </c>
      <c r="R165" s="79">
        <f>Q165*D223</f>
        <v>83121817.480013266</v>
      </c>
      <c r="S165" s="80">
        <f t="shared" si="25"/>
        <v>625899284.98001325</v>
      </c>
      <c r="T165" s="71"/>
    </row>
    <row r="166" spans="2:20" x14ac:dyDescent="0.2">
      <c r="B166" s="60"/>
      <c r="C166" s="72"/>
      <c r="D166" s="73"/>
      <c r="E166" s="74"/>
      <c r="F166" s="75"/>
      <c r="G166" s="76"/>
      <c r="H166" s="74"/>
      <c r="I166" s="76"/>
      <c r="J166" s="75"/>
      <c r="K166" s="77"/>
      <c r="L166" s="75"/>
      <c r="M166" s="78"/>
      <c r="N166" s="77"/>
      <c r="O166" s="76"/>
      <c r="P166" s="76"/>
      <c r="Q166" s="68"/>
      <c r="R166" s="79"/>
      <c r="S166" s="80"/>
      <c r="T166" s="71"/>
    </row>
    <row r="167" spans="2:20" x14ac:dyDescent="0.2">
      <c r="B167" s="60" t="s">
        <v>367</v>
      </c>
      <c r="C167" s="81" t="s">
        <v>368</v>
      </c>
      <c r="D167" s="73"/>
      <c r="E167" s="74"/>
      <c r="F167" s="75"/>
      <c r="G167" s="76"/>
      <c r="H167" s="74"/>
      <c r="I167" s="76"/>
      <c r="J167" s="75"/>
      <c r="K167" s="77"/>
      <c r="L167" s="75"/>
      <c r="M167" s="78"/>
      <c r="N167" s="77"/>
      <c r="O167" s="76"/>
      <c r="P167" s="76"/>
      <c r="Q167" s="68"/>
      <c r="R167" s="79"/>
      <c r="S167" s="80"/>
      <c r="T167" s="71"/>
    </row>
    <row r="168" spans="2:20" x14ac:dyDescent="0.2">
      <c r="B168" s="60">
        <v>1</v>
      </c>
      <c r="C168" s="72" t="s">
        <v>284</v>
      </c>
      <c r="D168" s="73">
        <f t="shared" si="36"/>
        <v>542777467.5</v>
      </c>
      <c r="E168" s="74">
        <v>1464</v>
      </c>
      <c r="F168" s="75">
        <f t="shared" ref="F168:F173" si="52">E168/$E$218</f>
        <v>9.465374444782083E-3</v>
      </c>
      <c r="G168" s="76">
        <f t="shared" si="19"/>
        <v>2.3663436111955208E-3</v>
      </c>
      <c r="H168" s="74">
        <v>231</v>
      </c>
      <c r="I168" s="76">
        <f t="shared" si="51"/>
        <v>6.9461149867693049E-3</v>
      </c>
      <c r="J168" s="75">
        <f t="shared" si="21"/>
        <v>2.4311402453692566E-3</v>
      </c>
      <c r="K168" s="77">
        <v>8.6178190000000008</v>
      </c>
      <c r="L168" s="75">
        <f t="shared" ref="L168:L173" si="53">K168/$K$218</f>
        <v>3.9792893669042869E-3</v>
      </c>
      <c r="M168" s="78">
        <f t="shared" si="22"/>
        <v>3.979289366904287E-4</v>
      </c>
      <c r="N168" s="77">
        <v>57.219358</v>
      </c>
      <c r="O168" s="76">
        <f t="shared" ref="O168:O173" si="54">N168/$N$218</f>
        <v>7.3852141572463845E-3</v>
      </c>
      <c r="P168" s="76">
        <f t="shared" si="23"/>
        <v>2.2155642471739152E-3</v>
      </c>
      <c r="Q168" s="68">
        <f t="shared" si="24"/>
        <v>7.410977040429121E-3</v>
      </c>
      <c r="R168" s="79">
        <f>Q168*D223</f>
        <v>71511312.883640245</v>
      </c>
      <c r="S168" s="80">
        <f t="shared" si="25"/>
        <v>614288780.38364029</v>
      </c>
      <c r="T168" s="71"/>
    </row>
    <row r="169" spans="2:20" x14ac:dyDescent="0.2">
      <c r="B169" s="60">
        <v>2</v>
      </c>
      <c r="C169" s="72" t="s">
        <v>285</v>
      </c>
      <c r="D169" s="73">
        <f t="shared" si="36"/>
        <v>542777467.5</v>
      </c>
      <c r="E169" s="74">
        <v>1103</v>
      </c>
      <c r="F169" s="75">
        <f t="shared" si="52"/>
        <v>7.1313579321001623E-3</v>
      </c>
      <c r="G169" s="76">
        <f t="shared" si="19"/>
        <v>1.7828394830250406E-3</v>
      </c>
      <c r="H169" s="74">
        <v>80</v>
      </c>
      <c r="I169" s="76">
        <f t="shared" si="51"/>
        <v>2.4055809477988932E-3</v>
      </c>
      <c r="J169" s="75">
        <f t="shared" si="21"/>
        <v>8.4195333172961263E-4</v>
      </c>
      <c r="K169" s="77">
        <v>7.0846489999999998</v>
      </c>
      <c r="L169" s="75">
        <f t="shared" si="53"/>
        <v>3.2713460834985146E-3</v>
      </c>
      <c r="M169" s="78">
        <f t="shared" si="22"/>
        <v>3.2713460834985143E-4</v>
      </c>
      <c r="N169" s="77">
        <v>42.035355000000003</v>
      </c>
      <c r="O169" s="76">
        <f t="shared" si="54"/>
        <v>5.4254383429271896E-3</v>
      </c>
      <c r="P169" s="76">
        <f t="shared" si="23"/>
        <v>1.6276315028781569E-3</v>
      </c>
      <c r="Q169" s="68">
        <f t="shared" si="24"/>
        <v>4.5795589259826621E-3</v>
      </c>
      <c r="R169" s="79">
        <f>Q169*D223</f>
        <v>44189891.486433588</v>
      </c>
      <c r="S169" s="80">
        <f t="shared" si="25"/>
        <v>586967358.98643363</v>
      </c>
      <c r="T169" s="71"/>
    </row>
    <row r="170" spans="2:20" x14ac:dyDescent="0.2">
      <c r="B170" s="60">
        <v>3</v>
      </c>
      <c r="C170" s="72" t="s">
        <v>286</v>
      </c>
      <c r="D170" s="73">
        <f t="shared" si="36"/>
        <v>542777467.5</v>
      </c>
      <c r="E170" s="74">
        <v>1019</v>
      </c>
      <c r="F170" s="75">
        <f t="shared" si="52"/>
        <v>6.5882626770716818E-3</v>
      </c>
      <c r="G170" s="76">
        <f t="shared" si="19"/>
        <v>1.6470656692679207E-3</v>
      </c>
      <c r="H170" s="74">
        <v>298</v>
      </c>
      <c r="I170" s="76">
        <f t="shared" si="51"/>
        <v>8.9607890305508781E-3</v>
      </c>
      <c r="J170" s="75">
        <f t="shared" si="21"/>
        <v>3.1362761606928075E-3</v>
      </c>
      <c r="K170" s="77">
        <v>14.089131</v>
      </c>
      <c r="L170" s="75">
        <f t="shared" si="53"/>
        <v>6.5056749482927823E-3</v>
      </c>
      <c r="M170" s="78">
        <f t="shared" si="22"/>
        <v>6.5056749482927815E-4</v>
      </c>
      <c r="N170" s="77">
        <v>57.641556999999999</v>
      </c>
      <c r="O170" s="76">
        <f t="shared" si="54"/>
        <v>7.4397067300567129E-3</v>
      </c>
      <c r="P170" s="76">
        <f t="shared" si="23"/>
        <v>2.2319120190170141E-3</v>
      </c>
      <c r="Q170" s="68">
        <f t="shared" si="24"/>
        <v>7.6658213438070208E-3</v>
      </c>
      <c r="R170" s="79">
        <f>Q170*D223</f>
        <v>73970401.694204822</v>
      </c>
      <c r="S170" s="80">
        <f t="shared" si="25"/>
        <v>616747869.19420481</v>
      </c>
      <c r="T170" s="71"/>
    </row>
    <row r="171" spans="2:20" x14ac:dyDescent="0.2">
      <c r="B171" s="60">
        <v>4</v>
      </c>
      <c r="C171" s="72" t="s">
        <v>287</v>
      </c>
      <c r="D171" s="73">
        <f t="shared" si="36"/>
        <v>542777467.5</v>
      </c>
      <c r="E171" s="74">
        <v>461</v>
      </c>
      <c r="F171" s="75">
        <f t="shared" si="52"/>
        <v>2.9805584829539211E-3</v>
      </c>
      <c r="G171" s="76">
        <f t="shared" si="19"/>
        <v>7.4513962073848028E-4</v>
      </c>
      <c r="H171" s="74">
        <v>98</v>
      </c>
      <c r="I171" s="76">
        <f t="shared" si="51"/>
        <v>2.9468366610536445E-3</v>
      </c>
      <c r="J171" s="75">
        <f t="shared" si="21"/>
        <v>1.0313928313687756E-3</v>
      </c>
      <c r="K171" s="77">
        <v>5.1105669999999996</v>
      </c>
      <c r="L171" s="75">
        <f t="shared" si="53"/>
        <v>2.3598110986030154E-3</v>
      </c>
      <c r="M171" s="78">
        <f t="shared" si="22"/>
        <v>2.3598110986030151E-4</v>
      </c>
      <c r="N171" s="77">
        <v>66.797841000000005</v>
      </c>
      <c r="O171" s="76">
        <f t="shared" si="54"/>
        <v>8.6214941633335537E-3</v>
      </c>
      <c r="P171" s="76">
        <f t="shared" si="23"/>
        <v>2.5864482490000661E-3</v>
      </c>
      <c r="Q171" s="68">
        <f t="shared" si="24"/>
        <v>4.5989618109676233E-3</v>
      </c>
      <c r="R171" s="79">
        <f>Q171*D223</f>
        <v>44377117.242421694</v>
      </c>
      <c r="S171" s="80">
        <f t="shared" si="25"/>
        <v>587154584.74242175</v>
      </c>
      <c r="T171" s="71"/>
    </row>
    <row r="172" spans="2:20" x14ac:dyDescent="0.2">
      <c r="B172" s="60">
        <v>5</v>
      </c>
      <c r="C172" s="72" t="s">
        <v>369</v>
      </c>
      <c r="D172" s="73">
        <f t="shared" si="36"/>
        <v>542777467.5</v>
      </c>
      <c r="E172" s="74">
        <v>634</v>
      </c>
      <c r="F172" s="75">
        <f t="shared" si="52"/>
        <v>4.0990760915244817E-3</v>
      </c>
      <c r="G172" s="76">
        <f t="shared" si="19"/>
        <v>1.0247690228811204E-3</v>
      </c>
      <c r="H172" s="74">
        <v>199</v>
      </c>
      <c r="I172" s="76">
        <f t="shared" si="51"/>
        <v>5.9838826076497476E-3</v>
      </c>
      <c r="J172" s="75">
        <f t="shared" si="21"/>
        <v>2.0943589126774117E-3</v>
      </c>
      <c r="K172" s="77">
        <v>11.072895000000001</v>
      </c>
      <c r="L172" s="75">
        <f t="shared" si="53"/>
        <v>5.112923970014646E-3</v>
      </c>
      <c r="M172" s="78">
        <f t="shared" si="22"/>
        <v>5.1129239700146458E-4</v>
      </c>
      <c r="N172" s="77">
        <v>62.481020999999998</v>
      </c>
      <c r="O172" s="76">
        <f t="shared" si="54"/>
        <v>8.0643288736026823E-3</v>
      </c>
      <c r="P172" s="76">
        <f t="shared" si="23"/>
        <v>2.4192986620808045E-3</v>
      </c>
      <c r="Q172" s="68">
        <f t="shared" si="24"/>
        <v>6.0497189946408011E-3</v>
      </c>
      <c r="R172" s="79">
        <f>Q172*D223</f>
        <v>58376020.533293866</v>
      </c>
      <c r="S172" s="80">
        <f t="shared" si="25"/>
        <v>601153488.03329384</v>
      </c>
      <c r="T172" s="71"/>
    </row>
    <row r="173" spans="2:20" x14ac:dyDescent="0.2">
      <c r="B173" s="60">
        <v>6</v>
      </c>
      <c r="C173" s="72" t="s">
        <v>289</v>
      </c>
      <c r="D173" s="73">
        <f t="shared" ref="D173:D216" si="55">$D$222/$D$224</f>
        <v>542777467.5</v>
      </c>
      <c r="E173" s="74">
        <v>569</v>
      </c>
      <c r="F173" s="75">
        <f t="shared" si="52"/>
        <v>3.678823810847681E-3</v>
      </c>
      <c r="G173" s="76">
        <f t="shared" si="19"/>
        <v>9.1970595271192025E-4</v>
      </c>
      <c r="H173" s="74">
        <v>95</v>
      </c>
      <c r="I173" s="76">
        <f t="shared" si="51"/>
        <v>2.856627375511186E-3</v>
      </c>
      <c r="J173" s="75">
        <f t="shared" si="21"/>
        <v>9.998195814289151E-4</v>
      </c>
      <c r="K173" s="77">
        <v>7.0145039999999996</v>
      </c>
      <c r="L173" s="75">
        <f t="shared" si="53"/>
        <v>3.2389565366025422E-3</v>
      </c>
      <c r="M173" s="78">
        <f t="shared" si="22"/>
        <v>3.2389565366025422E-4</v>
      </c>
      <c r="N173" s="77">
        <v>53.654848000000001</v>
      </c>
      <c r="O173" s="76">
        <f t="shared" si="54"/>
        <v>6.9251483572133551E-3</v>
      </c>
      <c r="P173" s="76">
        <f t="shared" si="23"/>
        <v>2.0775445071640063E-3</v>
      </c>
      <c r="Q173" s="68">
        <f t="shared" si="24"/>
        <v>4.3209656949650954E-3</v>
      </c>
      <c r="R173" s="79">
        <f>Q173*D223</f>
        <v>41694627.858978346</v>
      </c>
      <c r="S173" s="80">
        <f t="shared" si="25"/>
        <v>584472095.35897839</v>
      </c>
      <c r="T173" s="71"/>
    </row>
    <row r="174" spans="2:20" x14ac:dyDescent="0.2">
      <c r="B174" s="60"/>
      <c r="C174" s="72"/>
      <c r="D174" s="73"/>
      <c r="E174" s="74"/>
      <c r="F174" s="75"/>
      <c r="G174" s="76"/>
      <c r="H174" s="74"/>
      <c r="I174" s="76"/>
      <c r="J174" s="75"/>
      <c r="K174" s="77"/>
      <c r="L174" s="75"/>
      <c r="M174" s="78"/>
      <c r="N174" s="77"/>
      <c r="O174" s="76"/>
      <c r="P174" s="76"/>
      <c r="Q174" s="68"/>
      <c r="R174" s="79"/>
      <c r="S174" s="80"/>
      <c r="T174" s="71"/>
    </row>
    <row r="175" spans="2:20" x14ac:dyDescent="0.2">
      <c r="B175" s="60" t="s">
        <v>370</v>
      </c>
      <c r="C175" s="81" t="s">
        <v>371</v>
      </c>
      <c r="D175" s="73"/>
      <c r="E175" s="74"/>
      <c r="F175" s="75"/>
      <c r="G175" s="76"/>
      <c r="H175" s="74"/>
      <c r="I175" s="76"/>
      <c r="J175" s="75"/>
      <c r="K175" s="77"/>
      <c r="L175" s="75"/>
      <c r="M175" s="78"/>
      <c r="N175" s="77"/>
      <c r="O175" s="76"/>
      <c r="P175" s="76"/>
      <c r="Q175" s="68"/>
      <c r="R175" s="79"/>
      <c r="S175" s="80"/>
      <c r="T175" s="71"/>
    </row>
    <row r="176" spans="2:20" x14ac:dyDescent="0.2">
      <c r="B176" s="60">
        <v>1</v>
      </c>
      <c r="C176" s="72" t="s">
        <v>292</v>
      </c>
      <c r="D176" s="73">
        <f t="shared" si="55"/>
        <v>542777467.5</v>
      </c>
      <c r="E176" s="74">
        <v>476</v>
      </c>
      <c r="F176" s="75">
        <f>E176/$E$218</f>
        <v>3.0775397784947212E-3</v>
      </c>
      <c r="G176" s="76">
        <f t="shared" si="19"/>
        <v>7.6938494462368029E-4</v>
      </c>
      <c r="H176" s="74">
        <v>86</v>
      </c>
      <c r="I176" s="76">
        <f t="shared" si="51"/>
        <v>2.5859995188838103E-3</v>
      </c>
      <c r="J176" s="75">
        <f t="shared" si="21"/>
        <v>9.0509983160933362E-4</v>
      </c>
      <c r="K176" s="77">
        <v>7.1648139999999998</v>
      </c>
      <c r="L176" s="75">
        <f>K176/$K$218</f>
        <v>3.308362378700106E-3</v>
      </c>
      <c r="M176" s="78">
        <f t="shared" si="22"/>
        <v>3.3083623787001062E-4</v>
      </c>
      <c r="N176" s="77">
        <v>44.194687999999999</v>
      </c>
      <c r="O176" s="76">
        <f>N176/$N$218</f>
        <v>5.7041401179769771E-3</v>
      </c>
      <c r="P176" s="76">
        <f t="shared" si="23"/>
        <v>1.7112420353930932E-3</v>
      </c>
      <c r="Q176" s="68">
        <f t="shared" si="24"/>
        <v>3.7165630494961181E-3</v>
      </c>
      <c r="R176" s="79">
        <f>Q176*D223</f>
        <v>35862518.752170317</v>
      </c>
      <c r="S176" s="80">
        <f t="shared" si="25"/>
        <v>578639986.25217032</v>
      </c>
      <c r="T176" s="71"/>
    </row>
    <row r="177" spans="2:20" s="101" customFormat="1" x14ac:dyDescent="0.2">
      <c r="B177" s="91">
        <v>2</v>
      </c>
      <c r="C177" s="92" t="s">
        <v>293</v>
      </c>
      <c r="D177" s="73">
        <f t="shared" si="55"/>
        <v>542777467.5</v>
      </c>
      <c r="E177" s="93">
        <v>765</v>
      </c>
      <c r="F177" s="94">
        <f>E177/$E$218</f>
        <v>4.9460460725808016E-3</v>
      </c>
      <c r="G177" s="95">
        <f t="shared" si="19"/>
        <v>1.2365115181452004E-3</v>
      </c>
      <c r="H177" s="93">
        <v>80</v>
      </c>
      <c r="I177" s="95">
        <f t="shared" si="51"/>
        <v>2.4055809477988932E-3</v>
      </c>
      <c r="J177" s="94">
        <f t="shared" si="21"/>
        <v>8.4195333172961263E-4</v>
      </c>
      <c r="K177" s="96">
        <v>6.0008689999999998</v>
      </c>
      <c r="L177" s="94">
        <f>K177/$K$218</f>
        <v>2.7709092293404583E-3</v>
      </c>
      <c r="M177" s="95">
        <f t="shared" si="22"/>
        <v>2.7709092293404583E-4</v>
      </c>
      <c r="N177" s="96">
        <v>42.178961999999999</v>
      </c>
      <c r="O177" s="95">
        <f>N177/$N$218</f>
        <v>5.4439734766048454E-3</v>
      </c>
      <c r="P177" s="95">
        <f t="shared" si="23"/>
        <v>1.6331920429814536E-3</v>
      </c>
      <c r="Q177" s="97">
        <f t="shared" si="24"/>
        <v>3.9887478157903129E-3</v>
      </c>
      <c r="R177" s="98">
        <f>Q177*D223</f>
        <v>38488932.230236843</v>
      </c>
      <c r="S177" s="99">
        <f t="shared" si="25"/>
        <v>581266399.73023689</v>
      </c>
      <c r="T177" s="100"/>
    </row>
    <row r="178" spans="2:20" x14ac:dyDescent="0.2">
      <c r="B178" s="60">
        <v>3</v>
      </c>
      <c r="C178" s="72" t="s">
        <v>294</v>
      </c>
      <c r="D178" s="73">
        <f t="shared" si="55"/>
        <v>542777467.5</v>
      </c>
      <c r="E178" s="74">
        <v>680</v>
      </c>
      <c r="F178" s="75">
        <f t="shared" ref="F178:F216" si="56">E178/$E$218</f>
        <v>4.3964853978496017E-3</v>
      </c>
      <c r="G178" s="76">
        <f t="shared" ref="G178:G216" si="57">F178*25/100</f>
        <v>1.0991213494624004E-3</v>
      </c>
      <c r="H178" s="74">
        <v>136</v>
      </c>
      <c r="I178" s="76">
        <f t="shared" si="51"/>
        <v>4.0894876112581189E-3</v>
      </c>
      <c r="J178" s="75">
        <f t="shared" ref="J178:J216" si="58">I178*35/100</f>
        <v>1.4313206639403418E-3</v>
      </c>
      <c r="K178" s="77">
        <v>6.1230359999999999</v>
      </c>
      <c r="L178" s="75">
        <f t="shared" ref="L178:L216" si="59">K178/$K$218</f>
        <v>2.8273200038167611E-3</v>
      </c>
      <c r="M178" s="78">
        <f t="shared" ref="M178:M216" si="60">L178*10/100</f>
        <v>2.8273200038167608E-4</v>
      </c>
      <c r="N178" s="77">
        <v>53.499808000000002</v>
      </c>
      <c r="O178" s="76">
        <f t="shared" ref="O178:O216" si="61">N178/$N$218</f>
        <v>6.9051375838848697E-3</v>
      </c>
      <c r="P178" s="76">
        <f t="shared" ref="P178:P216" si="62">O178*30/100</f>
        <v>2.0715412751654613E-3</v>
      </c>
      <c r="Q178" s="68">
        <f t="shared" ref="Q178:Q216" si="63">G178+J178+M178+P178</f>
        <v>4.8847152889498792E-3</v>
      </c>
      <c r="R178" s="79">
        <f>Q178*D223</f>
        <v>47134460.337684378</v>
      </c>
      <c r="S178" s="80">
        <f t="shared" ref="S178:S216" si="64">D178+R178</f>
        <v>589911927.83768439</v>
      </c>
      <c r="T178" s="71"/>
    </row>
    <row r="179" spans="2:20" x14ac:dyDescent="0.2">
      <c r="B179" s="60">
        <v>4</v>
      </c>
      <c r="C179" s="72" t="s">
        <v>295</v>
      </c>
      <c r="D179" s="73">
        <f t="shared" si="55"/>
        <v>542777467.5</v>
      </c>
      <c r="E179" s="74">
        <v>1239</v>
      </c>
      <c r="F179" s="75">
        <f t="shared" si="56"/>
        <v>8.0106550116700818E-3</v>
      </c>
      <c r="G179" s="76">
        <f t="shared" si="57"/>
        <v>2.0026637529175204E-3</v>
      </c>
      <c r="H179" s="74">
        <v>254</v>
      </c>
      <c r="I179" s="76">
        <f t="shared" si="51"/>
        <v>7.6377195092614866E-3</v>
      </c>
      <c r="J179" s="75">
        <f t="shared" si="58"/>
        <v>2.6732018282415206E-3</v>
      </c>
      <c r="K179" s="77">
        <v>5.2007529999999997</v>
      </c>
      <c r="L179" s="75">
        <f t="shared" si="59"/>
        <v>2.4014546038615536E-3</v>
      </c>
      <c r="M179" s="78">
        <f t="shared" si="60"/>
        <v>2.4014546038615534E-4</v>
      </c>
      <c r="N179" s="77">
        <v>52.434350999999999</v>
      </c>
      <c r="O179" s="76">
        <f t="shared" si="61"/>
        <v>6.7676206945772813E-3</v>
      </c>
      <c r="P179" s="76">
        <f t="shared" si="62"/>
        <v>2.0302862083731842E-3</v>
      </c>
      <c r="Q179" s="68">
        <f t="shared" si="63"/>
        <v>6.94629724991838E-3</v>
      </c>
      <c r="R179" s="79">
        <f>Q179*D223</f>
        <v>67027442.307785116</v>
      </c>
      <c r="S179" s="80">
        <f t="shared" si="64"/>
        <v>609804909.80778515</v>
      </c>
      <c r="T179" s="71"/>
    </row>
    <row r="180" spans="2:20" x14ac:dyDescent="0.2">
      <c r="B180" s="60">
        <v>5</v>
      </c>
      <c r="C180" s="72" t="s">
        <v>296</v>
      </c>
      <c r="D180" s="73">
        <f t="shared" si="55"/>
        <v>542777467.5</v>
      </c>
      <c r="E180" s="74">
        <v>1518</v>
      </c>
      <c r="F180" s="75">
        <f t="shared" si="56"/>
        <v>9.8145071087289634E-3</v>
      </c>
      <c r="G180" s="76">
        <f t="shared" si="57"/>
        <v>2.4536267771822409E-3</v>
      </c>
      <c r="H180" s="74">
        <v>173</v>
      </c>
      <c r="I180" s="76">
        <f t="shared" si="51"/>
        <v>5.2020687996151074E-3</v>
      </c>
      <c r="J180" s="75">
        <f t="shared" si="58"/>
        <v>1.8207240798652877E-3</v>
      </c>
      <c r="K180" s="77">
        <v>20.041439</v>
      </c>
      <c r="L180" s="75">
        <f t="shared" si="59"/>
        <v>9.2541610713987935E-3</v>
      </c>
      <c r="M180" s="78">
        <f t="shared" si="60"/>
        <v>9.254161071398793E-4</v>
      </c>
      <c r="N180" s="77">
        <v>39.291232999999998</v>
      </c>
      <c r="O180" s="76">
        <f t="shared" si="61"/>
        <v>5.0712587549001566E-3</v>
      </c>
      <c r="P180" s="76">
        <f t="shared" si="62"/>
        <v>1.521377626470047E-3</v>
      </c>
      <c r="Q180" s="68">
        <f t="shared" si="63"/>
        <v>6.7211445906574544E-3</v>
      </c>
      <c r="R180" s="79">
        <f>Q180*D223</f>
        <v>64854859.370993376</v>
      </c>
      <c r="S180" s="80">
        <f t="shared" si="64"/>
        <v>607632326.87099338</v>
      </c>
      <c r="T180" s="71"/>
    </row>
    <row r="181" spans="2:20" s="101" customFormat="1" x14ac:dyDescent="0.2">
      <c r="B181" s="91">
        <v>6</v>
      </c>
      <c r="C181" s="92" t="s">
        <v>297</v>
      </c>
      <c r="D181" s="73">
        <f t="shared" si="55"/>
        <v>542777467.5</v>
      </c>
      <c r="E181" s="93">
        <v>818</v>
      </c>
      <c r="F181" s="94">
        <f t="shared" si="56"/>
        <v>5.2887133168249617E-3</v>
      </c>
      <c r="G181" s="95">
        <f t="shared" si="57"/>
        <v>1.3221783292062402E-3</v>
      </c>
      <c r="H181" s="93">
        <v>58</v>
      </c>
      <c r="I181" s="95">
        <f t="shared" si="51"/>
        <v>1.7440461871541977E-3</v>
      </c>
      <c r="J181" s="94">
        <f t="shared" si="58"/>
        <v>6.1041616550396927E-4</v>
      </c>
      <c r="K181" s="96">
        <v>6.0124320000000004</v>
      </c>
      <c r="L181" s="94">
        <f t="shared" si="59"/>
        <v>2.7762484599450367E-3</v>
      </c>
      <c r="M181" s="95">
        <f t="shared" si="60"/>
        <v>2.776248459945037E-4</v>
      </c>
      <c r="N181" s="96">
        <v>40.003259</v>
      </c>
      <c r="O181" s="95">
        <f t="shared" si="61"/>
        <v>5.1631588509398136E-3</v>
      </c>
      <c r="P181" s="95">
        <f t="shared" si="62"/>
        <v>1.5489476552819439E-3</v>
      </c>
      <c r="Q181" s="97">
        <f t="shared" si="63"/>
        <v>3.7591669959866573E-3</v>
      </c>
      <c r="R181" s="98">
        <f>Q181*D223</f>
        <v>36273620.30206614</v>
      </c>
      <c r="S181" s="99">
        <f t="shared" si="64"/>
        <v>579051087.80206609</v>
      </c>
      <c r="T181" s="100"/>
    </row>
    <row r="182" spans="2:20" x14ac:dyDescent="0.2">
      <c r="B182" s="60">
        <v>7</v>
      </c>
      <c r="C182" s="72" t="s">
        <v>298</v>
      </c>
      <c r="D182" s="73">
        <f t="shared" si="55"/>
        <v>542777467.5</v>
      </c>
      <c r="E182" s="74">
        <v>624</v>
      </c>
      <c r="F182" s="75">
        <f t="shared" si="56"/>
        <v>4.0344218944972816E-3</v>
      </c>
      <c r="G182" s="76">
        <f t="shared" si="57"/>
        <v>1.0086054736243204E-3</v>
      </c>
      <c r="H182" s="74">
        <v>128</v>
      </c>
      <c r="I182" s="76">
        <f t="shared" si="51"/>
        <v>3.8489295164782296E-3</v>
      </c>
      <c r="J182" s="75">
        <f t="shared" si="58"/>
        <v>1.3471253307673803E-3</v>
      </c>
      <c r="K182" s="77">
        <v>5.2007529999999997</v>
      </c>
      <c r="L182" s="75">
        <f t="shared" si="59"/>
        <v>2.4014546038615536E-3</v>
      </c>
      <c r="M182" s="78">
        <f t="shared" si="60"/>
        <v>2.4014546038615534E-4</v>
      </c>
      <c r="N182" s="77">
        <v>52.620314999999998</v>
      </c>
      <c r="O182" s="76">
        <f t="shared" si="61"/>
        <v>6.7916227808212087E-3</v>
      </c>
      <c r="P182" s="76">
        <f t="shared" si="62"/>
        <v>2.0374868342463628E-3</v>
      </c>
      <c r="Q182" s="68">
        <f t="shared" si="63"/>
        <v>4.6333630990242191E-3</v>
      </c>
      <c r="R182" s="79">
        <f>Q182*D223</f>
        <v>44709068.247045644</v>
      </c>
      <c r="S182" s="80">
        <f t="shared" si="64"/>
        <v>587486535.74704564</v>
      </c>
      <c r="T182" s="71"/>
    </row>
    <row r="183" spans="2:20" x14ac:dyDescent="0.2">
      <c r="B183" s="60">
        <v>8</v>
      </c>
      <c r="C183" s="72" t="s">
        <v>299</v>
      </c>
      <c r="D183" s="73">
        <f t="shared" si="55"/>
        <v>542777467.5</v>
      </c>
      <c r="E183" s="74">
        <v>321</v>
      </c>
      <c r="F183" s="75">
        <f t="shared" si="56"/>
        <v>2.0753997245731206E-3</v>
      </c>
      <c r="G183" s="76">
        <f t="shared" si="57"/>
        <v>5.1884993114328015E-4</v>
      </c>
      <c r="H183" s="74">
        <v>33</v>
      </c>
      <c r="I183" s="76">
        <f t="shared" si="51"/>
        <v>9.9230214096704362E-4</v>
      </c>
      <c r="J183" s="75">
        <f t="shared" si="58"/>
        <v>3.4730574933846526E-4</v>
      </c>
      <c r="K183" s="77">
        <v>2.6670530000000001</v>
      </c>
      <c r="L183" s="75">
        <f t="shared" si="59"/>
        <v>1.2315152643459068E-3</v>
      </c>
      <c r="M183" s="78">
        <f t="shared" si="60"/>
        <v>1.2315152643459069E-4</v>
      </c>
      <c r="N183" s="77">
        <v>46.873305999999999</v>
      </c>
      <c r="O183" s="76">
        <f t="shared" si="61"/>
        <v>6.0498652059001066E-3</v>
      </c>
      <c r="P183" s="76">
        <f t="shared" si="62"/>
        <v>1.8149595617700321E-3</v>
      </c>
      <c r="Q183" s="68">
        <f t="shared" si="63"/>
        <v>2.8042667686863682E-3</v>
      </c>
      <c r="R183" s="79">
        <f>Q183*D223</f>
        <v>27059427.820479915</v>
      </c>
      <c r="S183" s="80">
        <f t="shared" si="64"/>
        <v>569836895.32047987</v>
      </c>
      <c r="T183" s="71"/>
    </row>
    <row r="184" spans="2:20" x14ac:dyDescent="0.2">
      <c r="B184" s="60">
        <v>9</v>
      </c>
      <c r="C184" s="72" t="s">
        <v>300</v>
      </c>
      <c r="D184" s="73">
        <f t="shared" si="55"/>
        <v>542777467.5</v>
      </c>
      <c r="E184" s="74">
        <v>397</v>
      </c>
      <c r="F184" s="75">
        <f t="shared" si="56"/>
        <v>2.5667716219798407E-3</v>
      </c>
      <c r="G184" s="76">
        <f t="shared" si="57"/>
        <v>6.4169290549496018E-4</v>
      </c>
      <c r="H184" s="74">
        <v>80</v>
      </c>
      <c r="I184" s="76">
        <f t="shared" si="51"/>
        <v>2.4055809477988932E-3</v>
      </c>
      <c r="J184" s="75">
        <f t="shared" si="58"/>
        <v>8.4195333172961263E-4</v>
      </c>
      <c r="K184" s="77">
        <v>9.9101149999999993</v>
      </c>
      <c r="L184" s="75">
        <f t="shared" si="59"/>
        <v>4.5760087609520083E-3</v>
      </c>
      <c r="M184" s="78">
        <f t="shared" si="60"/>
        <v>4.5760087609520084E-4</v>
      </c>
      <c r="N184" s="77">
        <v>41.644353000000002</v>
      </c>
      <c r="O184" s="76">
        <f t="shared" si="61"/>
        <v>5.3749723187206328E-3</v>
      </c>
      <c r="P184" s="76">
        <f t="shared" si="62"/>
        <v>1.6124916956161896E-3</v>
      </c>
      <c r="Q184" s="68">
        <f t="shared" si="63"/>
        <v>3.5537388089359632E-3</v>
      </c>
      <c r="R184" s="79">
        <f>Q184*D223</f>
        <v>34291366.237701841</v>
      </c>
      <c r="S184" s="80">
        <f t="shared" si="64"/>
        <v>577068833.73770189</v>
      </c>
      <c r="T184" s="71"/>
    </row>
    <row r="185" spans="2:20" x14ac:dyDescent="0.2">
      <c r="B185" s="60">
        <v>10</v>
      </c>
      <c r="C185" s="72" t="s">
        <v>301</v>
      </c>
      <c r="D185" s="73">
        <f t="shared" si="55"/>
        <v>542777467.5</v>
      </c>
      <c r="E185" s="74">
        <v>496</v>
      </c>
      <c r="F185" s="75">
        <f t="shared" si="56"/>
        <v>3.2068481725491208E-3</v>
      </c>
      <c r="G185" s="76">
        <f t="shared" si="57"/>
        <v>8.017120431372802E-4</v>
      </c>
      <c r="H185" s="74">
        <v>89</v>
      </c>
      <c r="I185" s="76">
        <f>H185/$H$218</f>
        <v>2.6762088044262689E-3</v>
      </c>
      <c r="J185" s="75">
        <f t="shared" si="58"/>
        <v>9.3667308154919411E-4</v>
      </c>
      <c r="K185" s="77">
        <v>7.0145039999999996</v>
      </c>
      <c r="L185" s="75">
        <f t="shared" si="59"/>
        <v>3.2389565366025422E-3</v>
      </c>
      <c r="M185" s="78">
        <f t="shared" si="60"/>
        <v>3.2389565366025422E-4</v>
      </c>
      <c r="N185" s="77">
        <v>45.039852000000003</v>
      </c>
      <c r="O185" s="76">
        <f t="shared" si="61"/>
        <v>5.813224130034488E-3</v>
      </c>
      <c r="P185" s="76">
        <f t="shared" si="62"/>
        <v>1.7439672390103464E-3</v>
      </c>
      <c r="Q185" s="68">
        <f t="shared" si="63"/>
        <v>3.8062480173570749E-3</v>
      </c>
      <c r="R185" s="79">
        <f>Q185*D223</f>
        <v>36727922.836230561</v>
      </c>
      <c r="S185" s="80">
        <f t="shared" si="64"/>
        <v>579505390.33623052</v>
      </c>
      <c r="T185" s="71"/>
    </row>
    <row r="186" spans="2:20" x14ac:dyDescent="0.2">
      <c r="B186" s="60">
        <v>11</v>
      </c>
      <c r="C186" s="72" t="s">
        <v>302</v>
      </c>
      <c r="D186" s="73">
        <f t="shared" si="55"/>
        <v>542777467.5</v>
      </c>
      <c r="E186" s="74">
        <v>582</v>
      </c>
      <c r="F186" s="75">
        <f t="shared" si="56"/>
        <v>3.7628742669830414E-3</v>
      </c>
      <c r="G186" s="76">
        <f t="shared" si="57"/>
        <v>9.4071856674576024E-4</v>
      </c>
      <c r="H186" s="74">
        <v>105</v>
      </c>
      <c r="I186" s="76">
        <f t="shared" ref="I186:I197" si="65">H186/$H$218</f>
        <v>3.1573249939860475E-3</v>
      </c>
      <c r="J186" s="75">
        <f t="shared" si="58"/>
        <v>1.1050637478951166E-3</v>
      </c>
      <c r="K186" s="77">
        <v>4.2087019999999997</v>
      </c>
      <c r="L186" s="75">
        <f t="shared" si="59"/>
        <v>1.9433737372609942E-3</v>
      </c>
      <c r="M186" s="78">
        <f t="shared" si="60"/>
        <v>1.9433737372609943E-4</v>
      </c>
      <c r="N186" s="77">
        <v>35.210413000000003</v>
      </c>
      <c r="O186" s="76">
        <f t="shared" si="61"/>
        <v>4.5445536206486651E-3</v>
      </c>
      <c r="P186" s="76">
        <f t="shared" si="62"/>
        <v>1.3633660861945996E-3</v>
      </c>
      <c r="Q186" s="68">
        <f t="shared" si="63"/>
        <v>3.6034857745615759E-3</v>
      </c>
      <c r="R186" s="79">
        <f>Q186*D223</f>
        <v>34771393.473578811</v>
      </c>
      <c r="S186" s="80">
        <f t="shared" si="64"/>
        <v>577548860.97357881</v>
      </c>
      <c r="T186" s="71"/>
    </row>
    <row r="187" spans="2:20" x14ac:dyDescent="0.2">
      <c r="B187" s="60"/>
      <c r="C187" s="72"/>
      <c r="D187" s="73"/>
      <c r="E187" s="74"/>
      <c r="F187" s="75"/>
      <c r="G187" s="76"/>
      <c r="H187" s="74"/>
      <c r="I187" s="76"/>
      <c r="J187" s="75"/>
      <c r="K187" s="77"/>
      <c r="L187" s="75"/>
      <c r="M187" s="78"/>
      <c r="N187" s="77"/>
      <c r="O187" s="76"/>
      <c r="P187" s="76"/>
      <c r="Q187" s="68"/>
      <c r="R187" s="79"/>
      <c r="S187" s="80"/>
      <c r="T187" s="71"/>
    </row>
    <row r="188" spans="2:20" x14ac:dyDescent="0.2">
      <c r="B188" s="60" t="s">
        <v>378</v>
      </c>
      <c r="C188" s="81" t="s">
        <v>373</v>
      </c>
      <c r="D188" s="73"/>
      <c r="E188" s="74"/>
      <c r="F188" s="75"/>
      <c r="G188" s="76"/>
      <c r="H188" s="74"/>
      <c r="I188" s="76"/>
      <c r="J188" s="75"/>
      <c r="K188" s="77"/>
      <c r="L188" s="75"/>
      <c r="M188" s="78"/>
      <c r="N188" s="77"/>
      <c r="O188" s="76"/>
      <c r="P188" s="76"/>
      <c r="Q188" s="68"/>
      <c r="R188" s="79"/>
      <c r="S188" s="80"/>
      <c r="T188" s="71"/>
    </row>
    <row r="189" spans="2:20" x14ac:dyDescent="0.2">
      <c r="B189" s="60">
        <v>1</v>
      </c>
      <c r="C189" s="72" t="s">
        <v>305</v>
      </c>
      <c r="D189" s="73">
        <f t="shared" si="55"/>
        <v>542777467.5</v>
      </c>
      <c r="E189" s="74">
        <v>1495</v>
      </c>
      <c r="F189" s="75">
        <f t="shared" si="56"/>
        <v>9.6658024555664034E-3</v>
      </c>
      <c r="G189" s="76">
        <f t="shared" si="57"/>
        <v>2.4164506138916009E-3</v>
      </c>
      <c r="H189" s="74">
        <v>372</v>
      </c>
      <c r="I189" s="76">
        <f t="shared" si="65"/>
        <v>1.1185951407264855E-2</v>
      </c>
      <c r="J189" s="75">
        <f t="shared" si="58"/>
        <v>3.9150829925426994E-3</v>
      </c>
      <c r="K189" s="77">
        <v>5.3443839999999998</v>
      </c>
      <c r="L189" s="75">
        <f t="shared" si="59"/>
        <v>2.4677764088400322E-3</v>
      </c>
      <c r="M189" s="78">
        <f t="shared" si="60"/>
        <v>2.4677764088400326E-4</v>
      </c>
      <c r="N189" s="77">
        <v>43.755552999999999</v>
      </c>
      <c r="O189" s="76">
        <f t="shared" si="61"/>
        <v>5.6474616418056367E-3</v>
      </c>
      <c r="P189" s="76">
        <f t="shared" si="62"/>
        <v>1.6942384925416908E-3</v>
      </c>
      <c r="Q189" s="68">
        <f t="shared" si="63"/>
        <v>8.272549739859995E-3</v>
      </c>
      <c r="R189" s="79">
        <f>Q189*D223</f>
        <v>79824952.845670968</v>
      </c>
      <c r="S189" s="80">
        <f t="shared" si="64"/>
        <v>622602420.34567094</v>
      </c>
      <c r="T189" s="71"/>
    </row>
    <row r="190" spans="2:20" x14ac:dyDescent="0.2">
      <c r="B190" s="60">
        <v>2</v>
      </c>
      <c r="C190" s="72" t="s">
        <v>306</v>
      </c>
      <c r="D190" s="73">
        <f t="shared" si="55"/>
        <v>542777467.5</v>
      </c>
      <c r="E190" s="74">
        <v>2490</v>
      </c>
      <c r="F190" s="75">
        <f t="shared" si="56"/>
        <v>1.6098895059772807E-2</v>
      </c>
      <c r="G190" s="76">
        <f t="shared" si="57"/>
        <v>4.0247237649432017E-3</v>
      </c>
      <c r="H190" s="74">
        <v>280</v>
      </c>
      <c r="I190" s="76">
        <f t="shared" si="65"/>
        <v>8.4195333172961268E-3</v>
      </c>
      <c r="J190" s="75">
        <f t="shared" si="58"/>
        <v>2.9468366610536445E-3</v>
      </c>
      <c r="K190" s="77">
        <v>15.632322</v>
      </c>
      <c r="L190" s="75">
        <f t="shared" si="59"/>
        <v>7.218245441755501E-3</v>
      </c>
      <c r="M190" s="78">
        <f t="shared" si="60"/>
        <v>7.2182454417555014E-4</v>
      </c>
      <c r="N190" s="77">
        <v>38.935631000000001</v>
      </c>
      <c r="O190" s="76">
        <f t="shared" si="61"/>
        <v>5.025361754015507E-3</v>
      </c>
      <c r="P190" s="76">
        <f t="shared" si="62"/>
        <v>1.507608526204652E-3</v>
      </c>
      <c r="Q190" s="68">
        <f t="shared" si="63"/>
        <v>9.2009934963770482E-3</v>
      </c>
      <c r="R190" s="79">
        <f>Q190*D223</f>
        <v>88783856.861288965</v>
      </c>
      <c r="S190" s="80">
        <f t="shared" si="64"/>
        <v>631561324.36128902</v>
      </c>
      <c r="T190" s="71"/>
    </row>
    <row r="191" spans="2:20" x14ac:dyDescent="0.2">
      <c r="B191" s="60">
        <v>3</v>
      </c>
      <c r="C191" s="72" t="s">
        <v>307</v>
      </c>
      <c r="D191" s="73">
        <f t="shared" si="55"/>
        <v>542777467.5</v>
      </c>
      <c r="E191" s="74">
        <v>1821</v>
      </c>
      <c r="F191" s="75">
        <f t="shared" si="56"/>
        <v>1.1773529278653124E-2</v>
      </c>
      <c r="G191" s="76">
        <f t="shared" si="57"/>
        <v>2.9433823196632816E-3</v>
      </c>
      <c r="H191" s="74">
        <v>280</v>
      </c>
      <c r="I191" s="76">
        <f t="shared" si="65"/>
        <v>8.4195333172961268E-3</v>
      </c>
      <c r="J191" s="75">
        <f t="shared" si="58"/>
        <v>2.9468366610536445E-3</v>
      </c>
      <c r="K191" s="77">
        <v>36.074590000000001</v>
      </c>
      <c r="L191" s="75">
        <f t="shared" si="59"/>
        <v>1.6657489836167563E-2</v>
      </c>
      <c r="M191" s="78">
        <f t="shared" si="60"/>
        <v>1.6657489836167563E-3</v>
      </c>
      <c r="N191" s="77">
        <v>41.868712000000002</v>
      </c>
      <c r="O191" s="76">
        <f t="shared" si="61"/>
        <v>5.4039299883104526E-3</v>
      </c>
      <c r="P191" s="76">
        <f t="shared" si="62"/>
        <v>1.6211789964931359E-3</v>
      </c>
      <c r="Q191" s="68">
        <f t="shared" si="63"/>
        <v>9.177146960826818E-3</v>
      </c>
      <c r="R191" s="79">
        <f>Q191*D223</f>
        <v>88553752.644851595</v>
      </c>
      <c r="S191" s="80">
        <f t="shared" si="64"/>
        <v>631331220.14485157</v>
      </c>
      <c r="T191" s="71"/>
    </row>
    <row r="192" spans="2:20" x14ac:dyDescent="0.2">
      <c r="B192" s="60">
        <v>4</v>
      </c>
      <c r="C192" s="72" t="s">
        <v>308</v>
      </c>
      <c r="D192" s="73">
        <f t="shared" si="55"/>
        <v>542777467.5</v>
      </c>
      <c r="E192" s="74">
        <v>586</v>
      </c>
      <c r="F192" s="75">
        <f t="shared" si="56"/>
        <v>3.7887359457939212E-3</v>
      </c>
      <c r="G192" s="76">
        <f t="shared" si="57"/>
        <v>9.4718398644848029E-4</v>
      </c>
      <c r="H192" s="74">
        <v>28</v>
      </c>
      <c r="I192" s="76">
        <f t="shared" si="65"/>
        <v>8.4195333172961274E-4</v>
      </c>
      <c r="J192" s="75">
        <f t="shared" si="58"/>
        <v>2.9468366610536445E-4</v>
      </c>
      <c r="K192" s="77">
        <v>5.0103600000000004</v>
      </c>
      <c r="L192" s="75">
        <f t="shared" si="59"/>
        <v>2.3135403832875304E-3</v>
      </c>
      <c r="M192" s="78">
        <f t="shared" si="60"/>
        <v>2.3135403832875303E-4</v>
      </c>
      <c r="N192" s="77">
        <v>60.997756000000003</v>
      </c>
      <c r="O192" s="76">
        <f t="shared" si="61"/>
        <v>7.8728861510725199E-3</v>
      </c>
      <c r="P192" s="76">
        <f t="shared" si="62"/>
        <v>2.3618658453217561E-3</v>
      </c>
      <c r="Q192" s="68">
        <f t="shared" si="63"/>
        <v>3.8350875362043535E-3</v>
      </c>
      <c r="R192" s="79">
        <f>Q192*D223</f>
        <v>37006206.231854461</v>
      </c>
      <c r="S192" s="80">
        <f t="shared" si="64"/>
        <v>579783673.73185444</v>
      </c>
      <c r="T192" s="71"/>
    </row>
    <row r="193" spans="2:20" x14ac:dyDescent="0.2">
      <c r="B193" s="60">
        <v>5</v>
      </c>
      <c r="C193" s="72" t="s">
        <v>309</v>
      </c>
      <c r="D193" s="73">
        <f t="shared" si="55"/>
        <v>542777467.5</v>
      </c>
      <c r="E193" s="74">
        <v>715</v>
      </c>
      <c r="F193" s="75">
        <f t="shared" si="56"/>
        <v>4.6227750874448014E-3</v>
      </c>
      <c r="G193" s="76">
        <f t="shared" si="57"/>
        <v>1.1556937718612003E-3</v>
      </c>
      <c r="H193" s="74">
        <v>80</v>
      </c>
      <c r="I193" s="76">
        <f t="shared" si="65"/>
        <v>2.4055809477988932E-3</v>
      </c>
      <c r="J193" s="75">
        <f t="shared" si="58"/>
        <v>8.4195333172961263E-4</v>
      </c>
      <c r="K193" s="77">
        <v>10.421548</v>
      </c>
      <c r="L193" s="75">
        <f t="shared" si="59"/>
        <v>4.8121636278370006E-3</v>
      </c>
      <c r="M193" s="78">
        <f t="shared" si="60"/>
        <v>4.8121636278370002E-4</v>
      </c>
      <c r="N193" s="77">
        <v>35.260728999999998</v>
      </c>
      <c r="O193" s="76">
        <f t="shared" si="61"/>
        <v>4.5510478290516319E-3</v>
      </c>
      <c r="P193" s="76">
        <f t="shared" si="62"/>
        <v>1.3653143487154895E-3</v>
      </c>
      <c r="Q193" s="68">
        <f t="shared" si="63"/>
        <v>3.8441778150900027E-3</v>
      </c>
      <c r="R193" s="79">
        <f>Q193*D223</f>
        <v>37093921.761675291</v>
      </c>
      <c r="S193" s="80">
        <f t="shared" si="64"/>
        <v>579871389.26167524</v>
      </c>
      <c r="T193" s="71"/>
    </row>
    <row r="194" spans="2:20" x14ac:dyDescent="0.2">
      <c r="B194" s="60">
        <v>6</v>
      </c>
      <c r="C194" s="72" t="s">
        <v>310</v>
      </c>
      <c r="D194" s="73">
        <f t="shared" si="55"/>
        <v>542777467.5</v>
      </c>
      <c r="E194" s="74">
        <v>337</v>
      </c>
      <c r="F194" s="75">
        <f t="shared" si="56"/>
        <v>2.1788464398166405E-3</v>
      </c>
      <c r="G194" s="76">
        <f t="shared" si="57"/>
        <v>5.4471160995416012E-4</v>
      </c>
      <c r="H194" s="74">
        <v>84</v>
      </c>
      <c r="I194" s="76">
        <f t="shared" si="65"/>
        <v>2.5258599951888381E-3</v>
      </c>
      <c r="J194" s="75">
        <f t="shared" si="58"/>
        <v>8.8405099831609336E-4</v>
      </c>
      <c r="K194" s="77">
        <v>2.6721919999999999</v>
      </c>
      <c r="L194" s="75">
        <f t="shared" si="59"/>
        <v>1.2338882044200161E-3</v>
      </c>
      <c r="M194" s="78">
        <f t="shared" si="60"/>
        <v>1.2338882044200163E-4</v>
      </c>
      <c r="N194" s="77">
        <v>78.387494000000004</v>
      </c>
      <c r="O194" s="76">
        <f t="shared" si="61"/>
        <v>1.0117352774909954E-2</v>
      </c>
      <c r="P194" s="76">
        <f t="shared" si="62"/>
        <v>3.035205832472986E-3</v>
      </c>
      <c r="Q194" s="68">
        <f t="shared" si="63"/>
        <v>4.5873572611852412E-3</v>
      </c>
      <c r="R194" s="79">
        <f>Q194*D223</f>
        <v>44265140.564335309</v>
      </c>
      <c r="S194" s="80">
        <f t="shared" si="64"/>
        <v>587042608.06433535</v>
      </c>
      <c r="T194" s="71"/>
    </row>
    <row r="195" spans="2:20" x14ac:dyDescent="0.2">
      <c r="B195" s="60"/>
      <c r="C195" s="72"/>
      <c r="D195" s="73"/>
      <c r="E195" s="74"/>
      <c r="F195" s="75"/>
      <c r="G195" s="76"/>
      <c r="H195" s="74"/>
      <c r="I195" s="76"/>
      <c r="J195" s="75"/>
      <c r="K195" s="77"/>
      <c r="L195" s="75"/>
      <c r="M195" s="78"/>
      <c r="N195" s="77"/>
      <c r="O195" s="76"/>
      <c r="P195" s="76"/>
      <c r="Q195" s="68"/>
      <c r="R195" s="79"/>
      <c r="S195" s="80"/>
      <c r="T195" s="71"/>
    </row>
    <row r="196" spans="2:20" x14ac:dyDescent="0.2">
      <c r="B196" s="60" t="s">
        <v>372</v>
      </c>
      <c r="C196" s="81" t="s">
        <v>375</v>
      </c>
      <c r="D196" s="73"/>
      <c r="E196" s="74"/>
      <c r="F196" s="75"/>
      <c r="G196" s="76"/>
      <c r="H196" s="74"/>
      <c r="I196" s="76"/>
      <c r="J196" s="75"/>
      <c r="K196" s="77"/>
      <c r="L196" s="75"/>
      <c r="M196" s="78"/>
      <c r="N196" s="77"/>
      <c r="O196" s="76"/>
      <c r="P196" s="76"/>
      <c r="Q196" s="68"/>
      <c r="R196" s="79"/>
      <c r="S196" s="80"/>
      <c r="T196" s="71"/>
    </row>
    <row r="197" spans="2:20" x14ac:dyDescent="0.2">
      <c r="B197" s="60">
        <v>1</v>
      </c>
      <c r="C197" s="72" t="s">
        <v>313</v>
      </c>
      <c r="D197" s="73">
        <f t="shared" si="55"/>
        <v>542777467.5</v>
      </c>
      <c r="E197" s="74">
        <v>1644</v>
      </c>
      <c r="F197" s="75">
        <f t="shared" si="56"/>
        <v>1.0629149991271684E-2</v>
      </c>
      <c r="G197" s="76">
        <f t="shared" si="57"/>
        <v>2.6572874978179214E-3</v>
      </c>
      <c r="H197" s="74">
        <v>76</v>
      </c>
      <c r="I197" s="76">
        <f t="shared" si="65"/>
        <v>2.2853019004089488E-3</v>
      </c>
      <c r="J197" s="75">
        <f t="shared" si="58"/>
        <v>7.9985566514313212E-4</v>
      </c>
      <c r="K197" s="77">
        <v>17.536259000000001</v>
      </c>
      <c r="L197" s="75">
        <f t="shared" si="59"/>
        <v>8.0973908797550287E-3</v>
      </c>
      <c r="M197" s="78">
        <f t="shared" si="60"/>
        <v>8.0973908797550283E-4</v>
      </c>
      <c r="N197" s="77">
        <v>31.528438000000001</v>
      </c>
      <c r="O197" s="76">
        <f t="shared" si="61"/>
        <v>4.069326794499597E-3</v>
      </c>
      <c r="P197" s="76">
        <f t="shared" si="62"/>
        <v>1.2207980383498792E-3</v>
      </c>
      <c r="Q197" s="68">
        <f t="shared" si="63"/>
        <v>5.4876802892864359E-3</v>
      </c>
      <c r="R197" s="79">
        <f>Q197*D223</f>
        <v>52952697.064329937</v>
      </c>
      <c r="S197" s="80">
        <f t="shared" si="64"/>
        <v>595730164.56432998</v>
      </c>
      <c r="T197" s="71"/>
    </row>
    <row r="198" spans="2:20" x14ac:dyDescent="0.2">
      <c r="B198" s="60">
        <v>2</v>
      </c>
      <c r="C198" s="72" t="s">
        <v>314</v>
      </c>
      <c r="D198" s="73">
        <f t="shared" si="55"/>
        <v>542777467.5</v>
      </c>
      <c r="E198" s="74">
        <v>1175</v>
      </c>
      <c r="F198" s="75">
        <f t="shared" si="56"/>
        <v>7.5968681506960022E-3</v>
      </c>
      <c r="G198" s="76">
        <f t="shared" si="57"/>
        <v>1.8992170376740006E-3</v>
      </c>
      <c r="H198" s="74">
        <v>384</v>
      </c>
      <c r="I198" s="76">
        <f>H198/$H$218</f>
        <v>1.1546788549434689E-2</v>
      </c>
      <c r="J198" s="75">
        <f t="shared" si="58"/>
        <v>4.0413759923021413E-3</v>
      </c>
      <c r="K198" s="77">
        <v>20.542475</v>
      </c>
      <c r="L198" s="75">
        <f t="shared" si="59"/>
        <v>9.4855151097275464E-3</v>
      </c>
      <c r="M198" s="78">
        <f t="shared" si="60"/>
        <v>9.4855151097275462E-4</v>
      </c>
      <c r="N198" s="77">
        <v>54.135317000000001</v>
      </c>
      <c r="O198" s="76">
        <f t="shared" si="61"/>
        <v>6.9871617489210714E-3</v>
      </c>
      <c r="P198" s="76">
        <f t="shared" si="62"/>
        <v>2.0961485246763214E-3</v>
      </c>
      <c r="Q198" s="68">
        <f t="shared" si="63"/>
        <v>8.9852930656252189E-3</v>
      </c>
      <c r="R198" s="79">
        <f>Q198*D223</f>
        <v>86702482.042762086</v>
      </c>
      <c r="S198" s="80">
        <f t="shared" si="64"/>
        <v>629479949.54276204</v>
      </c>
      <c r="T198" s="71"/>
    </row>
    <row r="199" spans="2:20" x14ac:dyDescent="0.2">
      <c r="B199" s="60">
        <v>3</v>
      </c>
      <c r="C199" s="72" t="s">
        <v>315</v>
      </c>
      <c r="D199" s="73">
        <f t="shared" si="55"/>
        <v>542777467.5</v>
      </c>
      <c r="E199" s="74">
        <v>1664</v>
      </c>
      <c r="F199" s="75">
        <f t="shared" si="56"/>
        <v>1.0758458385326084E-2</v>
      </c>
      <c r="G199" s="76">
        <f t="shared" si="57"/>
        <v>2.6896145963315209E-3</v>
      </c>
      <c r="H199" s="74">
        <v>605</v>
      </c>
      <c r="I199" s="76">
        <f t="shared" ref="I199:I206" si="66">H199/$H$218</f>
        <v>1.8192205917729132E-2</v>
      </c>
      <c r="J199" s="75">
        <f t="shared" si="58"/>
        <v>6.3672720712051965E-3</v>
      </c>
      <c r="K199" s="77">
        <v>40.082877000000003</v>
      </c>
      <c r="L199" s="75">
        <f t="shared" si="59"/>
        <v>1.8508321681046262E-2</v>
      </c>
      <c r="M199" s="78">
        <f t="shared" si="60"/>
        <v>1.8508321681046263E-3</v>
      </c>
      <c r="N199" s="77">
        <v>48.070469000000003</v>
      </c>
      <c r="O199" s="76">
        <f t="shared" si="61"/>
        <v>6.2043811851973853E-3</v>
      </c>
      <c r="P199" s="76">
        <f t="shared" si="62"/>
        <v>1.8613143555592157E-3</v>
      </c>
      <c r="Q199" s="68">
        <f t="shared" si="63"/>
        <v>1.2769033191200558E-2</v>
      </c>
      <c r="R199" s="79">
        <f>Q199*D223</f>
        <v>123213217.7412139</v>
      </c>
      <c r="S199" s="80">
        <f t="shared" si="64"/>
        <v>665990685.24121392</v>
      </c>
      <c r="T199" s="71"/>
    </row>
    <row r="200" spans="2:20" x14ac:dyDescent="0.2">
      <c r="B200" s="60">
        <v>4</v>
      </c>
      <c r="C200" s="72" t="s">
        <v>316</v>
      </c>
      <c r="D200" s="73">
        <f t="shared" si="55"/>
        <v>542777467.5</v>
      </c>
      <c r="E200" s="74">
        <v>1337</v>
      </c>
      <c r="F200" s="75">
        <f t="shared" si="56"/>
        <v>8.6442661425366434E-3</v>
      </c>
      <c r="G200" s="76">
        <f t="shared" si="57"/>
        <v>2.1610665356341608E-3</v>
      </c>
      <c r="H200" s="74">
        <v>145</v>
      </c>
      <c r="I200" s="76">
        <f t="shared" si="66"/>
        <v>4.3601154678854946E-3</v>
      </c>
      <c r="J200" s="75">
        <f t="shared" si="58"/>
        <v>1.5260404137599232E-3</v>
      </c>
      <c r="K200" s="77">
        <v>21.193821</v>
      </c>
      <c r="L200" s="75">
        <f t="shared" si="59"/>
        <v>9.7862749901538627E-3</v>
      </c>
      <c r="M200" s="78">
        <f t="shared" si="60"/>
        <v>9.7862749901538623E-4</v>
      </c>
      <c r="N200" s="77">
        <v>42.465045000000003</v>
      </c>
      <c r="O200" s="76">
        <f t="shared" si="61"/>
        <v>5.4808977675370775E-3</v>
      </c>
      <c r="P200" s="76">
        <f t="shared" si="62"/>
        <v>1.6442693302611234E-3</v>
      </c>
      <c r="Q200" s="68">
        <f t="shared" si="63"/>
        <v>6.3100037786705939E-3</v>
      </c>
      <c r="R200" s="79">
        <f>Q200*D223</f>
        <v>60887606.593817875</v>
      </c>
      <c r="S200" s="80">
        <f t="shared" si="64"/>
        <v>603665074.09381783</v>
      </c>
      <c r="T200" s="71"/>
    </row>
    <row r="201" spans="2:20" x14ac:dyDescent="0.2">
      <c r="B201" s="60"/>
      <c r="C201" s="72"/>
      <c r="D201" s="73"/>
      <c r="E201" s="74"/>
      <c r="F201" s="75"/>
      <c r="G201" s="76"/>
      <c r="H201" s="74"/>
      <c r="I201" s="76"/>
      <c r="J201" s="75"/>
      <c r="K201" s="77"/>
      <c r="L201" s="75"/>
      <c r="M201" s="78"/>
      <c r="N201" s="77"/>
      <c r="O201" s="76"/>
      <c r="P201" s="76"/>
      <c r="Q201" s="68"/>
      <c r="R201" s="79"/>
      <c r="S201" s="80"/>
      <c r="T201" s="71"/>
    </row>
    <row r="202" spans="2:20" x14ac:dyDescent="0.2">
      <c r="B202" s="60" t="s">
        <v>374</v>
      </c>
      <c r="C202" s="81" t="s">
        <v>377</v>
      </c>
      <c r="D202" s="73"/>
      <c r="E202" s="74"/>
      <c r="F202" s="75"/>
      <c r="G202" s="76"/>
      <c r="H202" s="74"/>
      <c r="I202" s="76"/>
      <c r="J202" s="75"/>
      <c r="K202" s="77"/>
      <c r="L202" s="75"/>
      <c r="M202" s="78"/>
      <c r="N202" s="77"/>
      <c r="O202" s="76"/>
      <c r="P202" s="76"/>
      <c r="Q202" s="68"/>
      <c r="R202" s="79"/>
      <c r="S202" s="80"/>
      <c r="T202" s="71"/>
    </row>
    <row r="203" spans="2:20" x14ac:dyDescent="0.2">
      <c r="B203" s="60">
        <v>1</v>
      </c>
      <c r="C203" s="72" t="s">
        <v>319</v>
      </c>
      <c r="D203" s="73">
        <f t="shared" si="55"/>
        <v>542777467.5</v>
      </c>
      <c r="E203" s="74">
        <v>523</v>
      </c>
      <c r="F203" s="75">
        <f t="shared" si="56"/>
        <v>3.381414504522561E-3</v>
      </c>
      <c r="G203" s="76">
        <f t="shared" si="57"/>
        <v>8.4535362613064014E-4</v>
      </c>
      <c r="H203" s="74">
        <v>136</v>
      </c>
      <c r="I203" s="76">
        <f t="shared" si="66"/>
        <v>4.0894876112581189E-3</v>
      </c>
      <c r="J203" s="75">
        <f t="shared" si="58"/>
        <v>1.4313206639403418E-3</v>
      </c>
      <c r="K203" s="77">
        <v>15.762591</v>
      </c>
      <c r="L203" s="75">
        <f t="shared" si="59"/>
        <v>7.278397325490499E-3</v>
      </c>
      <c r="M203" s="78">
        <f t="shared" si="60"/>
        <v>7.2783973254904983E-4</v>
      </c>
      <c r="N203" s="77">
        <v>68.897101000000006</v>
      </c>
      <c r="O203" s="76">
        <f t="shared" si="61"/>
        <v>8.8924424090608307E-3</v>
      </c>
      <c r="P203" s="76">
        <f t="shared" si="62"/>
        <v>2.6677327227182489E-3</v>
      </c>
      <c r="Q203" s="68">
        <f t="shared" si="63"/>
        <v>5.6722467453382804E-3</v>
      </c>
      <c r="R203" s="79">
        <f>Q203*D223</f>
        <v>54733648.417241409</v>
      </c>
      <c r="S203" s="80">
        <f t="shared" si="64"/>
        <v>597511115.91724145</v>
      </c>
      <c r="T203" s="71"/>
    </row>
    <row r="204" spans="2:20" x14ac:dyDescent="0.2">
      <c r="B204" s="60">
        <v>2</v>
      </c>
      <c r="C204" s="72" t="s">
        <v>320</v>
      </c>
      <c r="D204" s="73">
        <f t="shared" si="55"/>
        <v>542777467.5</v>
      </c>
      <c r="E204" s="74">
        <v>1119</v>
      </c>
      <c r="F204" s="75">
        <f t="shared" si="56"/>
        <v>7.2348046473436822E-3</v>
      </c>
      <c r="G204" s="76">
        <f t="shared" si="57"/>
        <v>1.8087011618359205E-3</v>
      </c>
      <c r="H204" s="74">
        <v>377</v>
      </c>
      <c r="I204" s="76">
        <f t="shared" si="66"/>
        <v>1.1336300216502285E-2</v>
      </c>
      <c r="J204" s="75">
        <f t="shared" si="58"/>
        <v>3.9677050757757999E-3</v>
      </c>
      <c r="K204" s="77">
        <v>17.536259000000001</v>
      </c>
      <c r="L204" s="75">
        <f t="shared" si="59"/>
        <v>8.0973908797550287E-3</v>
      </c>
      <c r="M204" s="78">
        <f t="shared" si="60"/>
        <v>8.0973908797550283E-4</v>
      </c>
      <c r="N204" s="77">
        <v>49.011774000000003</v>
      </c>
      <c r="O204" s="76">
        <f t="shared" si="61"/>
        <v>6.3258739676275337E-3</v>
      </c>
      <c r="P204" s="76">
        <f t="shared" si="62"/>
        <v>1.8977621902882603E-3</v>
      </c>
      <c r="Q204" s="68">
        <f t="shared" si="63"/>
        <v>8.4839075158754836E-3</v>
      </c>
      <c r="R204" s="79">
        <f>Q204*D223</f>
        <v>81864423.750597522</v>
      </c>
      <c r="S204" s="80">
        <f t="shared" si="64"/>
        <v>624641891.25059748</v>
      </c>
      <c r="T204" s="71"/>
    </row>
    <row r="205" spans="2:20" x14ac:dyDescent="0.2">
      <c r="B205" s="60">
        <v>3</v>
      </c>
      <c r="C205" s="72" t="s">
        <v>321</v>
      </c>
      <c r="D205" s="73">
        <f t="shared" si="55"/>
        <v>542777467.5</v>
      </c>
      <c r="E205" s="74">
        <v>391</v>
      </c>
      <c r="F205" s="75">
        <f t="shared" si="56"/>
        <v>2.5279791037635209E-3</v>
      </c>
      <c r="G205" s="76">
        <f t="shared" si="57"/>
        <v>6.3199477594088021E-4</v>
      </c>
      <c r="H205" s="74">
        <v>45</v>
      </c>
      <c r="I205" s="76">
        <f t="shared" si="66"/>
        <v>1.3531392831368776E-3</v>
      </c>
      <c r="J205" s="75">
        <f t="shared" si="58"/>
        <v>4.7359874909790717E-4</v>
      </c>
      <c r="K205" s="77">
        <v>4.5594270000000003</v>
      </c>
      <c r="L205" s="75">
        <f t="shared" si="59"/>
        <v>2.1053214717408559E-3</v>
      </c>
      <c r="M205" s="78">
        <f t="shared" si="60"/>
        <v>2.1053214717408556E-4</v>
      </c>
      <c r="N205" s="77">
        <v>63.049084999999998</v>
      </c>
      <c r="O205" s="76">
        <f t="shared" si="61"/>
        <v>8.1376480166630086E-3</v>
      </c>
      <c r="P205" s="76">
        <f t="shared" si="62"/>
        <v>2.4412944049989026E-3</v>
      </c>
      <c r="Q205" s="68">
        <f t="shared" si="63"/>
        <v>3.7574200772117756E-3</v>
      </c>
      <c r="R205" s="79">
        <f>Q205*D223</f>
        <v>36256763.623869546</v>
      </c>
      <c r="S205" s="80">
        <f t="shared" si="64"/>
        <v>579034231.12386954</v>
      </c>
      <c r="T205" s="71"/>
    </row>
    <row r="206" spans="2:20" x14ac:dyDescent="0.2">
      <c r="B206" s="60">
        <v>4</v>
      </c>
      <c r="C206" s="72" t="s">
        <v>322</v>
      </c>
      <c r="D206" s="73">
        <f t="shared" si="55"/>
        <v>542777467.5</v>
      </c>
      <c r="E206" s="74">
        <v>1942</v>
      </c>
      <c r="F206" s="75">
        <f t="shared" si="56"/>
        <v>1.2555845062682244E-2</v>
      </c>
      <c r="G206" s="76">
        <f t="shared" si="57"/>
        <v>3.1389612656705611E-3</v>
      </c>
      <c r="H206" s="74">
        <v>318</v>
      </c>
      <c r="I206" s="76">
        <f t="shared" si="66"/>
        <v>9.5621842675006011E-3</v>
      </c>
      <c r="J206" s="75">
        <f t="shared" si="58"/>
        <v>3.3467644936252105E-3</v>
      </c>
      <c r="K206" s="77">
        <v>20.041439</v>
      </c>
      <c r="L206" s="75">
        <f t="shared" si="59"/>
        <v>9.2541610713987935E-3</v>
      </c>
      <c r="M206" s="78">
        <f t="shared" si="60"/>
        <v>9.254161071398793E-4</v>
      </c>
      <c r="N206" s="77">
        <v>48.305802</v>
      </c>
      <c r="O206" s="76">
        <f t="shared" si="61"/>
        <v>6.2347552520169965E-3</v>
      </c>
      <c r="P206" s="76">
        <f t="shared" si="62"/>
        <v>1.8704265756050989E-3</v>
      </c>
      <c r="Q206" s="68">
        <f t="shared" si="63"/>
        <v>9.2815684420407499E-3</v>
      </c>
      <c r="R206" s="79">
        <f>Q206*D223</f>
        <v>89561354.90486753</v>
      </c>
      <c r="S206" s="80">
        <f t="shared" si="64"/>
        <v>632338822.40486753</v>
      </c>
      <c r="T206" s="71"/>
    </row>
    <row r="207" spans="2:20" x14ac:dyDescent="0.2">
      <c r="B207" s="60">
        <v>5</v>
      </c>
      <c r="C207" s="72" t="s">
        <v>323</v>
      </c>
      <c r="D207" s="73">
        <f t="shared" si="55"/>
        <v>542777467.5</v>
      </c>
      <c r="E207" s="74">
        <v>881</v>
      </c>
      <c r="F207" s="75">
        <f t="shared" si="56"/>
        <v>5.6960347580963218E-3</v>
      </c>
      <c r="G207" s="76">
        <f t="shared" si="57"/>
        <v>1.4240086895240805E-3</v>
      </c>
      <c r="H207" s="74">
        <v>281</v>
      </c>
      <c r="I207" s="76">
        <f>H207/$H$218</f>
        <v>8.4496030791436135E-3</v>
      </c>
      <c r="J207" s="75">
        <f t="shared" si="58"/>
        <v>2.9573610777002646E-3</v>
      </c>
      <c r="K207" s="77">
        <v>8.2570730000000001</v>
      </c>
      <c r="L207" s="75">
        <f t="shared" si="59"/>
        <v>3.8127144223674783E-3</v>
      </c>
      <c r="M207" s="78">
        <f t="shared" si="60"/>
        <v>3.8127144223674779E-4</v>
      </c>
      <c r="N207" s="77">
        <v>75.140511000000004</v>
      </c>
      <c r="O207" s="76">
        <f t="shared" si="61"/>
        <v>9.698269694321417E-3</v>
      </c>
      <c r="P207" s="76">
        <f t="shared" si="62"/>
        <v>2.9094809082964249E-3</v>
      </c>
      <c r="Q207" s="68">
        <f t="shared" si="63"/>
        <v>7.6721221177575181E-3</v>
      </c>
      <c r="R207" s="79">
        <f>Q207*D223</f>
        <v>74031200.238705114</v>
      </c>
      <c r="S207" s="80">
        <f t="shared" si="64"/>
        <v>616808667.73870516</v>
      </c>
      <c r="T207" s="71"/>
    </row>
    <row r="208" spans="2:20" x14ac:dyDescent="0.2">
      <c r="B208" s="60">
        <v>6</v>
      </c>
      <c r="C208" s="72" t="s">
        <v>324</v>
      </c>
      <c r="D208" s="73">
        <f t="shared" si="55"/>
        <v>542777467.5</v>
      </c>
      <c r="E208" s="74">
        <v>1513</v>
      </c>
      <c r="F208" s="75">
        <f t="shared" si="56"/>
        <v>9.782180010215363E-3</v>
      </c>
      <c r="G208" s="76">
        <f t="shared" si="57"/>
        <v>2.4455450025538407E-3</v>
      </c>
      <c r="H208" s="74">
        <v>577</v>
      </c>
      <c r="I208" s="76">
        <f t="shared" ref="I208:I216" si="67">H208/$H$218</f>
        <v>1.735025258599952E-2</v>
      </c>
      <c r="J208" s="75">
        <f t="shared" si="58"/>
        <v>6.0725884050998324E-3</v>
      </c>
      <c r="K208" s="77">
        <v>10.020719</v>
      </c>
      <c r="L208" s="75">
        <f t="shared" si="59"/>
        <v>4.6270803048237327E-3</v>
      </c>
      <c r="M208" s="78">
        <f t="shared" si="60"/>
        <v>4.6270803048237329E-4</v>
      </c>
      <c r="N208" s="77">
        <v>35.118068999999998</v>
      </c>
      <c r="O208" s="76">
        <f t="shared" si="61"/>
        <v>4.5326349232012592E-3</v>
      </c>
      <c r="P208" s="76">
        <f t="shared" si="62"/>
        <v>1.3597904769603777E-3</v>
      </c>
      <c r="Q208" s="68">
        <f t="shared" si="63"/>
        <v>1.0340631915096423E-2</v>
      </c>
      <c r="R208" s="79">
        <f>Q208*D223</f>
        <v>99780657.835123762</v>
      </c>
      <c r="S208" s="80">
        <f t="shared" si="64"/>
        <v>642558125.33512378</v>
      </c>
      <c r="T208" s="71"/>
    </row>
    <row r="209" spans="1:20" x14ac:dyDescent="0.2">
      <c r="B209" s="60">
        <v>7</v>
      </c>
      <c r="C209" s="72" t="s">
        <v>325</v>
      </c>
      <c r="D209" s="73">
        <f t="shared" si="55"/>
        <v>542777467.5</v>
      </c>
      <c r="E209" s="74">
        <v>1043</v>
      </c>
      <c r="F209" s="75">
        <f t="shared" si="56"/>
        <v>6.7434327499369621E-3</v>
      </c>
      <c r="G209" s="76">
        <f t="shared" si="57"/>
        <v>1.6858581874842405E-3</v>
      </c>
      <c r="H209" s="74">
        <v>165</v>
      </c>
      <c r="I209" s="76">
        <f t="shared" si="67"/>
        <v>4.9615107048352177E-3</v>
      </c>
      <c r="J209" s="75">
        <f t="shared" si="58"/>
        <v>1.7365287466923262E-3</v>
      </c>
      <c r="K209" s="77">
        <v>9.8002629999999993</v>
      </c>
      <c r="L209" s="75">
        <f t="shared" si="59"/>
        <v>4.5252844540788683E-3</v>
      </c>
      <c r="M209" s="78">
        <f t="shared" si="60"/>
        <v>4.5252844540788684E-4</v>
      </c>
      <c r="N209" s="77">
        <v>38.505378999999998</v>
      </c>
      <c r="O209" s="76">
        <f t="shared" si="61"/>
        <v>4.9698297929336712E-3</v>
      </c>
      <c r="P209" s="76">
        <f t="shared" si="62"/>
        <v>1.4909489378801015E-3</v>
      </c>
      <c r="Q209" s="68">
        <f t="shared" si="63"/>
        <v>5.3658643174645552E-3</v>
      </c>
      <c r="R209" s="79">
        <f>Q209*D223</f>
        <v>51777248.803236037</v>
      </c>
      <c r="S209" s="80">
        <f t="shared" si="64"/>
        <v>594554716.30323601</v>
      </c>
      <c r="T209" s="71"/>
    </row>
    <row r="210" spans="1:20" x14ac:dyDescent="0.2">
      <c r="B210" s="60"/>
      <c r="C210" s="72"/>
      <c r="D210" s="73"/>
      <c r="E210" s="74"/>
      <c r="F210" s="75"/>
      <c r="G210" s="76"/>
      <c r="H210" s="74"/>
      <c r="I210" s="76"/>
      <c r="J210" s="75"/>
      <c r="K210" s="77"/>
      <c r="L210" s="75"/>
      <c r="M210" s="78"/>
      <c r="N210" s="77"/>
      <c r="O210" s="76"/>
      <c r="P210" s="76"/>
      <c r="Q210" s="68"/>
      <c r="R210" s="79"/>
      <c r="S210" s="80"/>
      <c r="T210" s="71"/>
    </row>
    <row r="211" spans="1:20" x14ac:dyDescent="0.2">
      <c r="B211" s="60" t="s">
        <v>376</v>
      </c>
      <c r="C211" s="81" t="s">
        <v>379</v>
      </c>
      <c r="D211" s="73"/>
      <c r="E211" s="74"/>
      <c r="F211" s="75"/>
      <c r="G211" s="76"/>
      <c r="H211" s="74"/>
      <c r="I211" s="76"/>
      <c r="J211" s="75"/>
      <c r="K211" s="77"/>
      <c r="L211" s="75"/>
      <c r="M211" s="78"/>
      <c r="N211" s="77"/>
      <c r="O211" s="76"/>
      <c r="P211" s="76"/>
      <c r="Q211" s="68"/>
      <c r="R211" s="79"/>
      <c r="S211" s="80"/>
      <c r="T211" s="71"/>
    </row>
    <row r="212" spans="1:20" x14ac:dyDescent="0.2">
      <c r="B212" s="60">
        <v>1</v>
      </c>
      <c r="C212" s="72" t="s">
        <v>328</v>
      </c>
      <c r="D212" s="73">
        <f t="shared" si="55"/>
        <v>542777467.5</v>
      </c>
      <c r="E212" s="74">
        <v>1049</v>
      </c>
      <c r="F212" s="75">
        <f t="shared" si="56"/>
        <v>6.7822252681532819E-3</v>
      </c>
      <c r="G212" s="76">
        <f t="shared" si="57"/>
        <v>1.6955563170383207E-3</v>
      </c>
      <c r="H212" s="74">
        <v>377</v>
      </c>
      <c r="I212" s="76">
        <f t="shared" si="67"/>
        <v>1.1336300216502285E-2</v>
      </c>
      <c r="J212" s="75">
        <f t="shared" si="58"/>
        <v>3.9677050757757999E-3</v>
      </c>
      <c r="K212" s="77">
        <v>18.738745000000002</v>
      </c>
      <c r="L212" s="75">
        <f t="shared" si="59"/>
        <v>8.6526403870435045E-3</v>
      </c>
      <c r="M212" s="78">
        <f t="shared" si="60"/>
        <v>8.6526403870435041E-4</v>
      </c>
      <c r="N212" s="77">
        <v>58.576565000000002</v>
      </c>
      <c r="O212" s="76">
        <f t="shared" si="61"/>
        <v>7.5603867684230757E-3</v>
      </c>
      <c r="P212" s="76">
        <f t="shared" si="62"/>
        <v>2.2681160305269227E-3</v>
      </c>
      <c r="Q212" s="68">
        <f t="shared" si="63"/>
        <v>8.7966414620453941E-3</v>
      </c>
      <c r="R212" s="79">
        <f>Q212*D223</f>
        <v>84882111.560435489</v>
      </c>
      <c r="S212" s="80">
        <f t="shared" si="64"/>
        <v>627659579.06043553</v>
      </c>
      <c r="T212" s="71"/>
    </row>
    <row r="213" spans="1:20" x14ac:dyDescent="0.2">
      <c r="B213" s="60">
        <v>2</v>
      </c>
      <c r="C213" s="72" t="s">
        <v>329</v>
      </c>
      <c r="D213" s="73">
        <f t="shared" si="55"/>
        <v>542777467.5</v>
      </c>
      <c r="E213" s="74">
        <v>757</v>
      </c>
      <c r="F213" s="75">
        <f t="shared" si="56"/>
        <v>4.8943227149590412E-3</v>
      </c>
      <c r="G213" s="76">
        <f t="shared" si="57"/>
        <v>1.2235806787397603E-3</v>
      </c>
      <c r="H213" s="74">
        <v>186</v>
      </c>
      <c r="I213" s="76">
        <f t="shared" si="67"/>
        <v>5.5929757036324275E-3</v>
      </c>
      <c r="J213" s="75">
        <f t="shared" si="58"/>
        <v>1.9575414962713497E-3</v>
      </c>
      <c r="K213" s="77">
        <v>21.043510999999999</v>
      </c>
      <c r="L213" s="75">
        <f t="shared" si="59"/>
        <v>9.7168691480562994E-3</v>
      </c>
      <c r="M213" s="78">
        <f t="shared" si="60"/>
        <v>9.7168691480562994E-4</v>
      </c>
      <c r="N213" s="77">
        <v>64.001919999999998</v>
      </c>
      <c r="O213" s="76">
        <f t="shared" si="61"/>
        <v>8.2606289583841627E-3</v>
      </c>
      <c r="P213" s="76">
        <f t="shared" si="62"/>
        <v>2.4781886875152488E-3</v>
      </c>
      <c r="Q213" s="68">
        <f t="shared" si="63"/>
        <v>6.6309977773319883E-3</v>
      </c>
      <c r="R213" s="79">
        <f>Q213*D223</f>
        <v>63984998.765837967</v>
      </c>
      <c r="S213" s="80">
        <f t="shared" si="64"/>
        <v>606762466.26583791</v>
      </c>
      <c r="T213" s="71"/>
    </row>
    <row r="214" spans="1:20" x14ac:dyDescent="0.2">
      <c r="B214" s="60">
        <v>3</v>
      </c>
      <c r="C214" s="72" t="s">
        <v>330</v>
      </c>
      <c r="D214" s="73">
        <f t="shared" si="55"/>
        <v>542777467.5</v>
      </c>
      <c r="E214" s="74">
        <v>978</v>
      </c>
      <c r="F214" s="75">
        <f t="shared" si="56"/>
        <v>6.3231804692601623E-3</v>
      </c>
      <c r="G214" s="76">
        <f t="shared" si="57"/>
        <v>1.5807951173150406E-3</v>
      </c>
      <c r="H214" s="74">
        <v>240</v>
      </c>
      <c r="I214" s="76">
        <f t="shared" si="67"/>
        <v>7.2167428433966806E-3</v>
      </c>
      <c r="J214" s="75">
        <f t="shared" si="58"/>
        <v>2.5258599951888381E-3</v>
      </c>
      <c r="K214" s="77">
        <v>39.080804999999998</v>
      </c>
      <c r="L214" s="75">
        <f t="shared" si="59"/>
        <v>1.8045613604388753E-2</v>
      </c>
      <c r="M214" s="78">
        <f t="shared" si="60"/>
        <v>1.8045613604388752E-3</v>
      </c>
      <c r="N214" s="77">
        <v>46.523679999999999</v>
      </c>
      <c r="O214" s="76">
        <f t="shared" si="61"/>
        <v>6.0047395181050522E-3</v>
      </c>
      <c r="P214" s="76">
        <f t="shared" si="62"/>
        <v>1.8014218554315157E-3</v>
      </c>
      <c r="Q214" s="68">
        <f t="shared" si="63"/>
        <v>7.7126383283742696E-3</v>
      </c>
      <c r="R214" s="79">
        <f>Q214*D223</f>
        <v>74422156.437660784</v>
      </c>
      <c r="S214" s="80">
        <f t="shared" si="64"/>
        <v>617199623.93766081</v>
      </c>
      <c r="T214" s="71"/>
    </row>
    <row r="215" spans="1:20" x14ac:dyDescent="0.2">
      <c r="B215" s="60">
        <v>4</v>
      </c>
      <c r="C215" s="72" t="s">
        <v>331</v>
      </c>
      <c r="D215" s="73">
        <f t="shared" si="55"/>
        <v>542777467.5</v>
      </c>
      <c r="E215" s="74">
        <v>507</v>
      </c>
      <c r="F215" s="75">
        <f t="shared" si="56"/>
        <v>3.2779677892790411E-3</v>
      </c>
      <c r="G215" s="76">
        <f t="shared" si="57"/>
        <v>8.1949194731976028E-4</v>
      </c>
      <c r="H215" s="74">
        <v>180</v>
      </c>
      <c r="I215" s="76">
        <f t="shared" si="67"/>
        <v>5.4125571325475104E-3</v>
      </c>
      <c r="J215" s="75">
        <f t="shared" si="58"/>
        <v>1.8943949963916287E-3</v>
      </c>
      <c r="K215" s="77">
        <v>16.033151</v>
      </c>
      <c r="L215" s="75">
        <f t="shared" si="59"/>
        <v>7.403328764768769E-3</v>
      </c>
      <c r="M215" s="78">
        <f t="shared" si="60"/>
        <v>7.4033287647687687E-4</v>
      </c>
      <c r="N215" s="77">
        <v>55.114064999999997</v>
      </c>
      <c r="O215" s="76">
        <f t="shared" si="61"/>
        <v>7.1134872415275514E-3</v>
      </c>
      <c r="P215" s="76">
        <f t="shared" si="62"/>
        <v>2.1340461724582652E-3</v>
      </c>
      <c r="Q215" s="68">
        <f t="shared" si="63"/>
        <v>5.5882659926465312E-3</v>
      </c>
      <c r="R215" s="79">
        <f>Q215*D223</f>
        <v>53923286.456978805</v>
      </c>
      <c r="S215" s="80">
        <f t="shared" si="64"/>
        <v>596700753.9569788</v>
      </c>
      <c r="T215" s="71"/>
    </row>
    <row r="216" spans="1:20" x14ac:dyDescent="0.2">
      <c r="B216" s="60">
        <v>5</v>
      </c>
      <c r="C216" s="72" t="s">
        <v>332</v>
      </c>
      <c r="D216" s="73">
        <f t="shared" si="55"/>
        <v>542777467.5</v>
      </c>
      <c r="E216" s="74">
        <v>799</v>
      </c>
      <c r="F216" s="75">
        <f t="shared" si="56"/>
        <v>5.1658703424732819E-3</v>
      </c>
      <c r="G216" s="76">
        <f t="shared" si="57"/>
        <v>1.2914675856183205E-3</v>
      </c>
      <c r="H216" s="74">
        <v>111</v>
      </c>
      <c r="I216" s="76">
        <f t="shared" si="67"/>
        <v>3.3377435650709646E-3</v>
      </c>
      <c r="J216" s="75">
        <f t="shared" si="58"/>
        <v>1.1682102477748376E-3</v>
      </c>
      <c r="K216" s="77">
        <v>30.062158</v>
      </c>
      <c r="L216" s="75">
        <f t="shared" si="59"/>
        <v>1.3881241376222526E-2</v>
      </c>
      <c r="M216" s="78">
        <f t="shared" si="60"/>
        <v>1.3881241376222525E-3</v>
      </c>
      <c r="N216" s="77">
        <v>50.503726</v>
      </c>
      <c r="O216" s="76">
        <f t="shared" si="61"/>
        <v>6.5184379078299399E-3</v>
      </c>
      <c r="P216" s="76">
        <f t="shared" si="62"/>
        <v>1.9555313723489819E-3</v>
      </c>
      <c r="Q216" s="68">
        <f t="shared" si="63"/>
        <v>5.8033333433643915E-3</v>
      </c>
      <c r="R216" s="79">
        <f>Q216*D223</f>
        <v>55998552.44746013</v>
      </c>
      <c r="S216" s="80">
        <f t="shared" si="64"/>
        <v>598776019.94746017</v>
      </c>
      <c r="T216" s="71"/>
    </row>
    <row r="217" spans="1:20" x14ac:dyDescent="0.2">
      <c r="B217" s="60"/>
      <c r="C217" s="61"/>
      <c r="D217" s="61"/>
      <c r="E217" s="62"/>
      <c r="F217" s="63"/>
      <c r="G217" s="64"/>
      <c r="H217" s="65"/>
      <c r="I217" s="76"/>
      <c r="J217" s="67"/>
      <c r="K217" s="65"/>
      <c r="L217" s="67"/>
      <c r="M217" s="68"/>
      <c r="N217" s="68"/>
      <c r="O217" s="68"/>
      <c r="P217" s="68"/>
      <c r="Q217" s="68"/>
      <c r="R217" s="69"/>
      <c r="S217" s="70"/>
      <c r="T217" s="71"/>
    </row>
    <row r="218" spans="1:20" s="89" customFormat="1" x14ac:dyDescent="0.2">
      <c r="B218" s="144" t="s">
        <v>9</v>
      </c>
      <c r="C218" s="144"/>
      <c r="D218" s="82">
        <v>96493772000</v>
      </c>
      <c r="E218" s="82">
        <f>SUM(E13:E216)</f>
        <v>154669</v>
      </c>
      <c r="F218" s="82">
        <f>SUM(F13:F216)</f>
        <v>1</v>
      </c>
      <c r="G218" s="83">
        <f>SUM(G13:G216)</f>
        <v>0.24999999999999997</v>
      </c>
      <c r="H218" s="79">
        <f t="shared" ref="H218:S218" si="68">SUM(H13:H217)</f>
        <v>33256</v>
      </c>
      <c r="I218" s="79">
        <f t="shared" si="68"/>
        <v>0.99999999999999989</v>
      </c>
      <c r="J218" s="84">
        <f t="shared" si="68"/>
        <v>0.35</v>
      </c>
      <c r="K218" s="85">
        <f t="shared" si="68"/>
        <v>2165.6678380000012</v>
      </c>
      <c r="L218" s="85">
        <f t="shared" si="68"/>
        <v>0.99999999999999933</v>
      </c>
      <c r="M218" s="86">
        <f t="shared" si="68"/>
        <v>9.9999999999999992E-2</v>
      </c>
      <c r="N218" s="87">
        <f t="shared" si="68"/>
        <v>7747.8265060000012</v>
      </c>
      <c r="O218" s="88">
        <f t="shared" si="68"/>
        <v>0.99999999999999944</v>
      </c>
      <c r="P218" s="88">
        <f t="shared" si="68"/>
        <v>0.29999999999999971</v>
      </c>
      <c r="Q218" s="88">
        <f t="shared" si="68"/>
        <v>0.99999999999999978</v>
      </c>
      <c r="R218" s="85">
        <f t="shared" si="68"/>
        <v>9649377200</v>
      </c>
      <c r="S218" s="85">
        <f t="shared" si="68"/>
        <v>96493771999.999969</v>
      </c>
    </row>
    <row r="219" spans="1:20" s="102" customFormat="1" x14ac:dyDescent="0.2">
      <c r="R219" s="103"/>
      <c r="S219" s="103"/>
    </row>
    <row r="220" spans="1:20" s="104" customFormat="1" x14ac:dyDescent="0.2">
      <c r="B220" s="145" t="s">
        <v>100</v>
      </c>
      <c r="C220" s="145"/>
      <c r="D220" s="145"/>
      <c r="F220" s="145" t="s">
        <v>6</v>
      </c>
      <c r="G220" s="145"/>
      <c r="H220" s="105"/>
      <c r="I220" s="53"/>
      <c r="J220" s="53"/>
      <c r="K220" s="53"/>
      <c r="L220" s="53"/>
      <c r="R220" s="106"/>
      <c r="S220" s="106"/>
    </row>
    <row r="221" spans="1:20" x14ac:dyDescent="0.2">
      <c r="B221" s="53" t="s">
        <v>27</v>
      </c>
      <c r="D221" s="54">
        <v>96493772000</v>
      </c>
      <c r="E221" s="90" t="s">
        <v>92</v>
      </c>
      <c r="F221" s="53" t="s">
        <v>22</v>
      </c>
      <c r="G221" s="55">
        <v>0.25</v>
      </c>
      <c r="H221" s="90" t="s">
        <v>96</v>
      </c>
      <c r="I221" s="141"/>
      <c r="J221" s="142"/>
      <c r="K221" s="142"/>
      <c r="L221" s="110"/>
      <c r="M221" s="107"/>
      <c r="N221" s="107"/>
      <c r="O221" s="107"/>
      <c r="P221" s="107"/>
      <c r="Q221" s="107"/>
      <c r="R221" s="108"/>
      <c r="S221" s="109"/>
    </row>
    <row r="222" spans="1:20" ht="15" customHeight="1" x14ac:dyDescent="0.2">
      <c r="A222" s="122"/>
      <c r="B222" s="53" t="s">
        <v>74</v>
      </c>
      <c r="D222" s="119">
        <v>86844394800</v>
      </c>
      <c r="E222" s="90" t="s">
        <v>95</v>
      </c>
      <c r="F222" s="53" t="s">
        <v>77</v>
      </c>
      <c r="G222" s="55">
        <v>0.35</v>
      </c>
      <c r="H222" s="90" t="s">
        <v>97</v>
      </c>
      <c r="I222" s="134"/>
      <c r="J222" s="134"/>
      <c r="K222" s="135"/>
      <c r="L222" s="110"/>
      <c r="M222" s="110"/>
      <c r="N222" s="110"/>
      <c r="O222" s="110"/>
      <c r="P222" s="110"/>
      <c r="Q222" s="110"/>
      <c r="R222" s="111"/>
      <c r="S222" s="112"/>
    </row>
    <row r="223" spans="1:20" x14ac:dyDescent="0.2">
      <c r="A223" s="122"/>
      <c r="B223" s="53" t="s">
        <v>75</v>
      </c>
      <c r="D223" s="54">
        <v>9649377200</v>
      </c>
      <c r="E223" s="90" t="s">
        <v>93</v>
      </c>
      <c r="F223" s="53" t="s">
        <v>24</v>
      </c>
      <c r="G223" s="56">
        <v>0.1</v>
      </c>
      <c r="H223" s="90" t="s">
        <v>98</v>
      </c>
      <c r="I223" s="136"/>
      <c r="J223" s="136"/>
      <c r="K223" s="137"/>
      <c r="L223" s="110"/>
      <c r="M223" s="110"/>
      <c r="N223" s="110"/>
      <c r="O223" s="110"/>
      <c r="P223" s="110"/>
      <c r="Q223" s="110"/>
      <c r="R223" s="111"/>
      <c r="S223" s="112"/>
    </row>
    <row r="224" spans="1:20" x14ac:dyDescent="0.2">
      <c r="A224" s="122"/>
      <c r="B224" s="53" t="s">
        <v>28</v>
      </c>
      <c r="D224" s="54">
        <v>160</v>
      </c>
      <c r="E224" s="90" t="s">
        <v>94</v>
      </c>
      <c r="F224" s="53" t="s">
        <v>25</v>
      </c>
      <c r="G224" s="55">
        <v>0.3</v>
      </c>
      <c r="H224" s="90" t="s">
        <v>99</v>
      </c>
      <c r="I224" s="136"/>
      <c r="J224" s="136"/>
      <c r="K224" s="137"/>
      <c r="L224" s="110"/>
      <c r="M224" s="110"/>
      <c r="N224" s="110"/>
      <c r="O224" s="110"/>
      <c r="P224" s="110"/>
      <c r="Q224" s="110"/>
      <c r="R224" s="111"/>
      <c r="S224" s="112"/>
    </row>
    <row r="225" spans="1:19" ht="15.75" x14ac:dyDescent="0.25">
      <c r="A225" s="122"/>
      <c r="I225" s="136"/>
      <c r="J225" s="136"/>
      <c r="K225" s="137"/>
      <c r="L225" s="110"/>
      <c r="M225" s="110"/>
      <c r="N225" s="110"/>
      <c r="O225" s="110"/>
      <c r="P225" s="129" t="s">
        <v>384</v>
      </c>
      <c r="Q225" s="129"/>
      <c r="R225" s="130"/>
      <c r="S225" s="112"/>
    </row>
    <row r="226" spans="1:19" ht="15.75" x14ac:dyDescent="0.25">
      <c r="A226" s="122"/>
      <c r="B226" s="123"/>
      <c r="C226" s="124"/>
      <c r="D226" s="124"/>
      <c r="E226" s="107"/>
      <c r="F226" s="107"/>
      <c r="G226" s="107"/>
      <c r="H226" s="107"/>
      <c r="I226" s="138"/>
      <c r="J226" s="136"/>
      <c r="K226" s="137"/>
      <c r="L226" s="110"/>
      <c r="M226" s="110"/>
      <c r="N226" s="110"/>
      <c r="O226" s="110"/>
      <c r="P226" s="129" t="s">
        <v>390</v>
      </c>
      <c r="Q226" s="129"/>
      <c r="R226" s="130"/>
      <c r="S226" s="112"/>
    </row>
    <row r="227" spans="1:19" ht="15.75" x14ac:dyDescent="0.25">
      <c r="A227" s="122"/>
      <c r="B227" s="131"/>
      <c r="C227" s="125"/>
      <c r="D227" s="126"/>
      <c r="E227" s="110"/>
      <c r="F227" s="110"/>
      <c r="G227" s="110"/>
      <c r="H227" s="110"/>
      <c r="I227" s="139"/>
      <c r="J227" s="140"/>
      <c r="K227" s="141"/>
      <c r="L227" s="110"/>
      <c r="M227" s="110"/>
      <c r="N227" s="110"/>
      <c r="O227" s="110"/>
      <c r="P227" s="129"/>
      <c r="Q227" s="129"/>
      <c r="R227" s="130"/>
      <c r="S227" s="112"/>
    </row>
    <row r="228" spans="1:19" ht="15.75" x14ac:dyDescent="0.25">
      <c r="A228" s="122"/>
      <c r="B228" s="131"/>
      <c r="C228" s="127"/>
      <c r="D228" s="126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29" t="s">
        <v>385</v>
      </c>
      <c r="Q228" s="129"/>
      <c r="R228" s="130"/>
      <c r="S228" s="112"/>
    </row>
    <row r="229" spans="1:19" ht="15.75" x14ac:dyDescent="0.25">
      <c r="A229" s="122"/>
      <c r="B229" s="131"/>
      <c r="C229" s="127"/>
      <c r="D229" s="126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29"/>
      <c r="Q229" s="129"/>
      <c r="R229" s="130"/>
      <c r="S229" s="112"/>
    </row>
    <row r="230" spans="1:19" ht="15.75" x14ac:dyDescent="0.25">
      <c r="A230" s="122"/>
      <c r="B230" s="131"/>
      <c r="C230" s="125"/>
      <c r="D230" s="126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29"/>
      <c r="Q230" s="129"/>
      <c r="R230" s="130"/>
      <c r="S230" s="112"/>
    </row>
    <row r="231" spans="1:19" ht="15.75" x14ac:dyDescent="0.25">
      <c r="A231" s="122"/>
      <c r="B231" s="131"/>
      <c r="C231" s="127"/>
      <c r="D231" s="128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29"/>
      <c r="Q231" s="129"/>
      <c r="R231" s="130"/>
      <c r="S231" s="112"/>
    </row>
    <row r="232" spans="1:19" ht="15.75" x14ac:dyDescent="0.25">
      <c r="A232" s="122"/>
      <c r="B232" s="131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29"/>
      <c r="Q232" s="129"/>
      <c r="R232" s="130"/>
      <c r="S232" s="112"/>
    </row>
    <row r="233" spans="1:19" ht="15.75" x14ac:dyDescent="0.25">
      <c r="A233" s="122"/>
      <c r="B233" s="131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29" t="s">
        <v>388</v>
      </c>
      <c r="Q233" s="129"/>
      <c r="R233" s="130"/>
      <c r="S233" s="112"/>
    </row>
    <row r="234" spans="1:19" s="102" customFormat="1" x14ac:dyDescent="0.2">
      <c r="A234" s="123"/>
      <c r="B234" s="131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1"/>
      <c r="S234" s="112"/>
    </row>
    <row r="235" spans="1:19" x14ac:dyDescent="0.2">
      <c r="A235" s="121"/>
      <c r="B235" s="13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4"/>
      <c r="S235" s="115"/>
    </row>
    <row r="236" spans="1:19" x14ac:dyDescent="0.2"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6"/>
      <c r="S236" s="106"/>
    </row>
  </sheetData>
  <mergeCells count="20">
    <mergeCell ref="B2:S2"/>
    <mergeCell ref="B5:S5"/>
    <mergeCell ref="B8:B10"/>
    <mergeCell ref="C8:C10"/>
    <mergeCell ref="D8:D10"/>
    <mergeCell ref="E8:R8"/>
    <mergeCell ref="S8:S10"/>
    <mergeCell ref="E9:G9"/>
    <mergeCell ref="B6:S6"/>
    <mergeCell ref="B4:S4"/>
    <mergeCell ref="H9:J9"/>
    <mergeCell ref="K9:M9"/>
    <mergeCell ref="N9:P9"/>
    <mergeCell ref="I222:K227"/>
    <mergeCell ref="I221:K221"/>
    <mergeCell ref="Q9:Q10"/>
    <mergeCell ref="R9:R10"/>
    <mergeCell ref="B218:C218"/>
    <mergeCell ref="B220:D220"/>
    <mergeCell ref="F220:G220"/>
  </mergeCells>
  <pageMargins left="0.15748031496063" right="0.15748031496063" top="0.31496062992126" bottom="0.31496062992126" header="0.196850393700787" footer="0.196850393700787"/>
  <pageSetup paperSize="5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W23"/>
  <sheetViews>
    <sheetView view="pageBreakPreview" zoomScaleSheetLayoutView="100" workbookViewId="0">
      <selection activeCell="D20" sqref="D20:D23"/>
    </sheetView>
  </sheetViews>
  <sheetFormatPr defaultRowHeight="15" x14ac:dyDescent="0.25"/>
  <cols>
    <col min="1" max="1" width="4.28515625" customWidth="1"/>
    <col min="2" max="2" width="7.28515625" customWidth="1"/>
    <col min="3" max="3" width="20.28515625" customWidth="1"/>
    <col min="4" max="4" width="17.85546875" customWidth="1"/>
    <col min="5" max="5" width="9.140625" customWidth="1"/>
    <col min="6" max="6" width="10.42578125" customWidth="1"/>
    <col min="7" max="7" width="11.7109375" customWidth="1"/>
    <col min="8" max="8" width="14.85546875" customWidth="1"/>
    <col min="9" max="9" width="10.28515625" customWidth="1"/>
    <col min="10" max="10" width="9.28515625" customWidth="1"/>
    <col min="11" max="11" width="11.140625" customWidth="1"/>
    <col min="12" max="12" width="8.85546875" customWidth="1"/>
    <col min="13" max="13" width="8" customWidth="1"/>
    <col min="14" max="14" width="9.28515625" customWidth="1"/>
    <col min="15" max="15" width="9.140625" customWidth="1"/>
    <col min="16" max="17" width="9" customWidth="1"/>
    <col min="18" max="18" width="10.7109375" customWidth="1"/>
    <col min="19" max="19" width="9" customWidth="1"/>
    <col min="20" max="20" width="19.42578125" customWidth="1"/>
    <col min="21" max="21" width="14.28515625" customWidth="1"/>
    <col min="22" max="22" width="15.42578125" customWidth="1"/>
    <col min="23" max="23" width="10.5703125" bestFit="1" customWidth="1"/>
  </cols>
  <sheetData>
    <row r="1" spans="2:23" ht="18.75" x14ac:dyDescent="0.3">
      <c r="B1" s="151" t="s">
        <v>10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2:23" ht="18.75" x14ac:dyDescent="0.3">
      <c r="B2" s="151" t="s">
        <v>52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2:23" ht="18.75" x14ac:dyDescent="0.25">
      <c r="B3" s="152" t="s">
        <v>76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2:23" ht="15" customHeight="1" x14ac:dyDescent="0.25">
      <c r="B4" s="153" t="s">
        <v>0</v>
      </c>
      <c r="C4" s="154" t="s">
        <v>21</v>
      </c>
      <c r="D4" s="155" t="s">
        <v>1</v>
      </c>
      <c r="E4" s="158" t="s">
        <v>19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60"/>
      <c r="V4" s="155" t="s">
        <v>20</v>
      </c>
    </row>
    <row r="5" spans="2:23" ht="15" customHeight="1" x14ac:dyDescent="0.25">
      <c r="B5" s="153"/>
      <c r="C5" s="154"/>
      <c r="D5" s="156"/>
      <c r="E5" s="161" t="s">
        <v>2</v>
      </c>
      <c r="F5" s="162"/>
      <c r="G5" s="162"/>
      <c r="H5" s="163"/>
      <c r="I5" s="161" t="s">
        <v>3</v>
      </c>
      <c r="J5" s="162"/>
      <c r="K5" s="162"/>
      <c r="L5" s="163"/>
      <c r="M5" s="161" t="s">
        <v>4</v>
      </c>
      <c r="N5" s="162"/>
      <c r="O5" s="162"/>
      <c r="P5" s="163"/>
      <c r="Q5" s="161" t="s">
        <v>25</v>
      </c>
      <c r="R5" s="162"/>
      <c r="S5" s="163"/>
      <c r="T5" s="164" t="s">
        <v>5</v>
      </c>
      <c r="U5" s="166" t="s">
        <v>19</v>
      </c>
      <c r="V5" s="156"/>
    </row>
    <row r="6" spans="2:23" ht="48" x14ac:dyDescent="0.25">
      <c r="B6" s="153"/>
      <c r="C6" s="154"/>
      <c r="D6" s="157"/>
      <c r="E6" s="34" t="s">
        <v>53</v>
      </c>
      <c r="F6" s="34" t="s">
        <v>54</v>
      </c>
      <c r="G6" s="34" t="s">
        <v>55</v>
      </c>
      <c r="H6" s="35" t="s">
        <v>6</v>
      </c>
      <c r="I6" s="34" t="s">
        <v>56</v>
      </c>
      <c r="J6" s="34" t="s">
        <v>57</v>
      </c>
      <c r="K6" s="35" t="s">
        <v>58</v>
      </c>
      <c r="L6" s="35" t="s">
        <v>6</v>
      </c>
      <c r="M6" s="34" t="s">
        <v>4</v>
      </c>
      <c r="N6" s="34" t="s">
        <v>59</v>
      </c>
      <c r="O6" s="34" t="s">
        <v>60</v>
      </c>
      <c r="P6" s="35" t="s">
        <v>6</v>
      </c>
      <c r="Q6" s="36" t="s">
        <v>61</v>
      </c>
      <c r="R6" s="36" t="s">
        <v>62</v>
      </c>
      <c r="S6" s="36" t="s">
        <v>6</v>
      </c>
      <c r="T6" s="165"/>
      <c r="U6" s="167"/>
      <c r="V6" s="157"/>
    </row>
    <row r="7" spans="2:23" s="1" customFormat="1" ht="12" x14ac:dyDescent="0.2">
      <c r="B7" s="30" t="s">
        <v>31</v>
      </c>
      <c r="C7" s="30" t="s">
        <v>32</v>
      </c>
      <c r="D7" s="30" t="s">
        <v>33</v>
      </c>
      <c r="E7" s="30" t="s">
        <v>34</v>
      </c>
      <c r="F7" s="30" t="s">
        <v>35</v>
      </c>
      <c r="G7" s="30" t="s">
        <v>36</v>
      </c>
      <c r="H7" s="30" t="s">
        <v>37</v>
      </c>
      <c r="I7" s="30" t="s">
        <v>38</v>
      </c>
      <c r="J7" s="30" t="s">
        <v>39</v>
      </c>
      <c r="K7" s="30" t="s">
        <v>40</v>
      </c>
      <c r="L7" s="30" t="s">
        <v>41</v>
      </c>
      <c r="M7" s="30" t="s">
        <v>42</v>
      </c>
      <c r="N7" s="30" t="s">
        <v>43</v>
      </c>
      <c r="O7" s="30" t="s">
        <v>44</v>
      </c>
      <c r="P7" s="30" t="s">
        <v>45</v>
      </c>
      <c r="Q7" s="30" t="s">
        <v>46</v>
      </c>
      <c r="R7" s="30" t="s">
        <v>47</v>
      </c>
      <c r="S7" s="30" t="s">
        <v>48</v>
      </c>
      <c r="T7" s="31" t="s">
        <v>51</v>
      </c>
      <c r="U7" s="30" t="s">
        <v>49</v>
      </c>
      <c r="V7" s="25" t="s">
        <v>50</v>
      </c>
    </row>
    <row r="8" spans="2:23" x14ac:dyDescent="0.25">
      <c r="B8" s="2" t="s">
        <v>7</v>
      </c>
      <c r="C8" s="3" t="s">
        <v>11</v>
      </c>
      <c r="D8" s="3"/>
      <c r="E8" s="4"/>
      <c r="F8" s="4"/>
      <c r="G8" s="5"/>
      <c r="H8" s="6"/>
      <c r="I8" s="7"/>
      <c r="J8" s="8"/>
      <c r="K8" s="8"/>
      <c r="L8" s="9"/>
      <c r="M8" s="7"/>
      <c r="N8" s="7"/>
      <c r="O8" s="9"/>
      <c r="P8" s="10"/>
      <c r="Q8" s="10"/>
      <c r="R8" s="10"/>
      <c r="S8" s="10"/>
      <c r="T8" s="10"/>
      <c r="U8" s="10"/>
      <c r="V8" s="8"/>
      <c r="W8" s="11"/>
    </row>
    <row r="9" spans="2:23" x14ac:dyDescent="0.25">
      <c r="B9" s="12">
        <v>1</v>
      </c>
      <c r="C9" s="13" t="s">
        <v>12</v>
      </c>
      <c r="D9" s="14">
        <v>150000000</v>
      </c>
      <c r="E9" s="4">
        <v>100</v>
      </c>
      <c r="F9" s="24">
        <v>0.48</v>
      </c>
      <c r="G9" s="9">
        <v>0.08</v>
      </c>
      <c r="H9" s="9">
        <v>0.02</v>
      </c>
      <c r="I9" s="39">
        <v>40</v>
      </c>
      <c r="J9" s="24">
        <v>0.4247787610619469</v>
      </c>
      <c r="K9" s="9">
        <v>7.0796460176991149E-2</v>
      </c>
      <c r="L9" s="9">
        <v>2.4778761061946902E-2</v>
      </c>
      <c r="M9" s="4">
        <v>8</v>
      </c>
      <c r="N9" s="24">
        <v>0.62745098039215685</v>
      </c>
      <c r="O9" s="9">
        <v>0.10457516339869281</v>
      </c>
      <c r="P9" s="9">
        <v>1.0457516339869282E-2</v>
      </c>
      <c r="Q9" s="15">
        <v>95.5</v>
      </c>
      <c r="R9" s="24">
        <v>0.16666375804959774</v>
      </c>
      <c r="S9" s="9">
        <v>4.9999127414879323E-2</v>
      </c>
      <c r="T9" s="24">
        <v>0.10523540481669551</v>
      </c>
      <c r="U9" s="4">
        <v>10523540.481669551</v>
      </c>
      <c r="V9" s="4">
        <v>160523540.48166955</v>
      </c>
      <c r="W9" s="11"/>
    </row>
    <row r="10" spans="2:23" x14ac:dyDescent="0.25">
      <c r="B10" s="12">
        <v>2</v>
      </c>
      <c r="C10" s="13" t="s">
        <v>13</v>
      </c>
      <c r="D10" s="14">
        <v>150000000</v>
      </c>
      <c r="E10" s="4">
        <v>200</v>
      </c>
      <c r="F10" s="24">
        <v>0.96</v>
      </c>
      <c r="G10" s="9">
        <v>0.16</v>
      </c>
      <c r="H10" s="9">
        <v>0.04</v>
      </c>
      <c r="I10" s="39">
        <v>80</v>
      </c>
      <c r="J10" s="24">
        <v>0.84955752212389379</v>
      </c>
      <c r="K10" s="9">
        <v>0.1415929203539823</v>
      </c>
      <c r="L10" s="9">
        <v>4.9557522123893805E-2</v>
      </c>
      <c r="M10" s="4">
        <v>14</v>
      </c>
      <c r="N10" s="24">
        <v>1.0980392156862746</v>
      </c>
      <c r="O10" s="9">
        <v>0.18300653594771243</v>
      </c>
      <c r="P10" s="9">
        <v>1.8300653594771243E-2</v>
      </c>
      <c r="Q10" s="15">
        <v>96.3</v>
      </c>
      <c r="R10" s="24">
        <v>0.16805989424268336</v>
      </c>
      <c r="S10" s="9">
        <v>5.0417968272805008E-2</v>
      </c>
      <c r="T10" s="24">
        <v>0.15827614399147005</v>
      </c>
      <c r="U10" s="4">
        <v>15827614.399147006</v>
      </c>
      <c r="V10" s="4">
        <v>165827614.399147</v>
      </c>
      <c r="W10" s="11"/>
    </row>
    <row r="11" spans="2:23" x14ac:dyDescent="0.25">
      <c r="B11" s="12">
        <v>3</v>
      </c>
      <c r="C11" s="13" t="s">
        <v>14</v>
      </c>
      <c r="D11" s="14">
        <v>150000000</v>
      </c>
      <c r="E11" s="4">
        <v>150</v>
      </c>
      <c r="F11" s="24">
        <v>0.72</v>
      </c>
      <c r="G11" s="9">
        <v>0.12</v>
      </c>
      <c r="H11" s="9">
        <v>0.03</v>
      </c>
      <c r="I11" s="39">
        <v>70</v>
      </c>
      <c r="J11" s="24">
        <v>0.74336283185840701</v>
      </c>
      <c r="K11" s="9">
        <v>0.1238938053097345</v>
      </c>
      <c r="L11" s="9">
        <v>4.3362831858407072E-2</v>
      </c>
      <c r="M11" s="4">
        <v>10</v>
      </c>
      <c r="N11" s="24">
        <v>0.78431372549019607</v>
      </c>
      <c r="O11" s="9">
        <v>0.13071895424836602</v>
      </c>
      <c r="P11" s="9">
        <v>1.3071895424836603E-2</v>
      </c>
      <c r="Q11" s="15">
        <v>94.2</v>
      </c>
      <c r="R11" s="24">
        <v>0.16439503673583358</v>
      </c>
      <c r="S11" s="9">
        <v>4.9318511020750071E-2</v>
      </c>
      <c r="T11" s="24">
        <v>0.13575323830399375</v>
      </c>
      <c r="U11" s="4">
        <v>13575323.830399375</v>
      </c>
      <c r="V11" s="4">
        <v>163575323.83039936</v>
      </c>
      <c r="W11" s="11"/>
    </row>
    <row r="12" spans="2:23" x14ac:dyDescent="0.25">
      <c r="B12" s="2" t="s">
        <v>8</v>
      </c>
      <c r="C12" s="3" t="s">
        <v>15</v>
      </c>
      <c r="D12" s="17"/>
      <c r="E12" s="4"/>
      <c r="F12" s="4"/>
      <c r="G12" s="5"/>
      <c r="H12" s="9"/>
      <c r="I12" s="40"/>
      <c r="J12" s="8"/>
      <c r="K12" s="9"/>
      <c r="L12" s="9"/>
      <c r="M12" s="4"/>
      <c r="N12" s="4"/>
      <c r="O12" s="9"/>
      <c r="P12" s="9"/>
      <c r="Q12" s="15"/>
      <c r="R12" s="16"/>
      <c r="S12" s="9"/>
      <c r="T12" s="10"/>
      <c r="U12" s="4"/>
      <c r="V12" s="8"/>
      <c r="W12" s="11"/>
    </row>
    <row r="13" spans="2:23" x14ac:dyDescent="0.25">
      <c r="B13" s="12">
        <v>1</v>
      </c>
      <c r="C13" s="13" t="s">
        <v>16</v>
      </c>
      <c r="D13" s="14">
        <v>150000000</v>
      </c>
      <c r="E13" s="4">
        <v>150</v>
      </c>
      <c r="F13" s="24">
        <v>0.72</v>
      </c>
      <c r="G13" s="9">
        <v>0.12</v>
      </c>
      <c r="H13" s="9">
        <v>0.03</v>
      </c>
      <c r="I13" s="40">
        <v>75</v>
      </c>
      <c r="J13" s="24">
        <v>0.79646017699115035</v>
      </c>
      <c r="K13" s="9">
        <v>0.13274336283185839</v>
      </c>
      <c r="L13" s="9">
        <v>4.6460176991150431E-2</v>
      </c>
      <c r="M13" s="23">
        <v>9.5</v>
      </c>
      <c r="N13" s="24">
        <v>0.74509803921568629</v>
      </c>
      <c r="O13" s="9">
        <v>0.12418300653594772</v>
      </c>
      <c r="P13" s="9">
        <v>1.2418300653594772E-2</v>
      </c>
      <c r="Q13" s="15">
        <v>98.51</v>
      </c>
      <c r="R13" s="24">
        <v>0.17191672047608245</v>
      </c>
      <c r="S13" s="9">
        <v>5.1575016142824733E-2</v>
      </c>
      <c r="T13" s="24">
        <v>0.14045349378756994</v>
      </c>
      <c r="U13" s="4">
        <v>14045349.378756994</v>
      </c>
      <c r="V13" s="4">
        <v>164045349.378757</v>
      </c>
      <c r="W13" s="11"/>
    </row>
    <row r="14" spans="2:23" x14ac:dyDescent="0.25">
      <c r="B14" s="12">
        <v>2</v>
      </c>
      <c r="C14" s="13" t="s">
        <v>17</v>
      </c>
      <c r="D14" s="14">
        <v>150000000</v>
      </c>
      <c r="E14" s="4">
        <v>400</v>
      </c>
      <c r="F14" s="24">
        <v>1.92</v>
      </c>
      <c r="G14" s="9">
        <v>0.32</v>
      </c>
      <c r="H14" s="9">
        <v>0.08</v>
      </c>
      <c r="I14" s="39">
        <v>180</v>
      </c>
      <c r="J14" s="24">
        <v>1.9115044247787609</v>
      </c>
      <c r="K14" s="9">
        <v>0.31858407079646017</v>
      </c>
      <c r="L14" s="9">
        <v>0.11150442477876105</v>
      </c>
      <c r="M14" s="4">
        <v>20</v>
      </c>
      <c r="N14" s="24">
        <v>1.5686274509803921</v>
      </c>
      <c r="O14" s="9">
        <v>0.26143790849673204</v>
      </c>
      <c r="P14" s="9">
        <v>2.6143790849673207E-2</v>
      </c>
      <c r="Q14" s="15">
        <v>97.25</v>
      </c>
      <c r="R14" s="24">
        <v>0.16971780597197256</v>
      </c>
      <c r="S14" s="9">
        <v>5.0915341791591767E-2</v>
      </c>
      <c r="T14" s="24">
        <v>0.26856355742002602</v>
      </c>
      <c r="U14" s="4">
        <v>26856355.742002603</v>
      </c>
      <c r="V14" s="4">
        <v>176856355.74200261</v>
      </c>
      <c r="W14" s="11"/>
    </row>
    <row r="15" spans="2:23" x14ac:dyDescent="0.25">
      <c r="B15" s="12">
        <v>3</v>
      </c>
      <c r="C15" s="13" t="s">
        <v>18</v>
      </c>
      <c r="D15" s="14">
        <v>150000000</v>
      </c>
      <c r="E15" s="4">
        <v>250</v>
      </c>
      <c r="F15" s="24">
        <v>1.2</v>
      </c>
      <c r="G15" s="9">
        <v>0.19999999999999998</v>
      </c>
      <c r="H15" s="9">
        <v>4.9999999999999996E-2</v>
      </c>
      <c r="I15" s="39">
        <v>120</v>
      </c>
      <c r="J15" s="24">
        <v>1.2743362831858407</v>
      </c>
      <c r="K15" s="9">
        <v>0.21238938053097345</v>
      </c>
      <c r="L15" s="9">
        <v>7.4336283185840707E-2</v>
      </c>
      <c r="M15" s="4">
        <v>15</v>
      </c>
      <c r="N15" s="24">
        <v>1.1764705882352942</v>
      </c>
      <c r="O15" s="9">
        <v>0.19607843137254902</v>
      </c>
      <c r="P15" s="9">
        <v>1.9607843137254902E-2</v>
      </c>
      <c r="Q15" s="15">
        <v>91.25</v>
      </c>
      <c r="R15" s="24">
        <v>0.15924678452383031</v>
      </c>
      <c r="S15" s="9">
        <v>4.7774035357149094E-2</v>
      </c>
      <c r="T15" s="24">
        <v>0.19171816168024469</v>
      </c>
      <c r="U15" s="4">
        <v>19171816.168024469</v>
      </c>
      <c r="V15" s="4">
        <v>169171816.16802448</v>
      </c>
      <c r="W15" s="11"/>
    </row>
    <row r="16" spans="2:23" ht="15.75" thickBot="1" x14ac:dyDescent="0.3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15.75" thickBot="1" x14ac:dyDescent="0.3">
      <c r="B17" s="168" t="s">
        <v>9</v>
      </c>
      <c r="C17" s="169"/>
      <c r="D17" s="20">
        <f>SUM(D8:D15)</f>
        <v>900000000</v>
      </c>
      <c r="E17" s="21">
        <f>SUM(E8:E15)</f>
        <v>1250</v>
      </c>
      <c r="F17" s="21">
        <f t="shared" ref="F17:V17" si="0">SUM(F8:F15)</f>
        <v>6</v>
      </c>
      <c r="G17" s="21">
        <f t="shared" si="0"/>
        <v>1</v>
      </c>
      <c r="H17" s="22">
        <f t="shared" si="0"/>
        <v>0.25</v>
      </c>
      <c r="I17" s="41">
        <f t="shared" si="0"/>
        <v>565</v>
      </c>
      <c r="J17" s="21">
        <f t="shared" si="0"/>
        <v>6</v>
      </c>
      <c r="K17" s="21">
        <f t="shared" si="0"/>
        <v>0.99999999999999989</v>
      </c>
      <c r="L17" s="22">
        <f t="shared" si="0"/>
        <v>0.35</v>
      </c>
      <c r="M17" s="21">
        <f t="shared" si="0"/>
        <v>76.5</v>
      </c>
      <c r="N17" s="21">
        <f t="shared" si="0"/>
        <v>6</v>
      </c>
      <c r="O17" s="21">
        <f t="shared" si="0"/>
        <v>1</v>
      </c>
      <c r="P17" s="21">
        <f t="shared" si="0"/>
        <v>0.1</v>
      </c>
      <c r="Q17" s="22">
        <f t="shared" si="0"/>
        <v>573.01</v>
      </c>
      <c r="R17" s="21">
        <f t="shared" si="0"/>
        <v>1</v>
      </c>
      <c r="S17" s="21">
        <f t="shared" si="0"/>
        <v>0.3</v>
      </c>
      <c r="T17" s="21">
        <f t="shared" si="0"/>
        <v>0.99999999999999989</v>
      </c>
      <c r="U17" s="21">
        <f t="shared" si="0"/>
        <v>99999999.999999985</v>
      </c>
      <c r="V17" s="21">
        <f t="shared" si="0"/>
        <v>1000000000</v>
      </c>
    </row>
    <row r="19" spans="2:22" x14ac:dyDescent="0.25">
      <c r="B19" s="148" t="s">
        <v>26</v>
      </c>
      <c r="C19" s="149"/>
      <c r="D19" s="150"/>
      <c r="F19" s="26"/>
      <c r="G19" s="27" t="s">
        <v>6</v>
      </c>
      <c r="H19" s="27" t="s">
        <v>29</v>
      </c>
    </row>
    <row r="20" spans="2:22" x14ac:dyDescent="0.25">
      <c r="B20" s="26" t="s">
        <v>27</v>
      </c>
      <c r="C20" s="26"/>
      <c r="D20" s="42" t="s">
        <v>73</v>
      </c>
      <c r="E20" s="32"/>
      <c r="F20" s="26" t="s">
        <v>22</v>
      </c>
      <c r="G20" s="37" t="s">
        <v>66</v>
      </c>
      <c r="H20" s="38" t="s">
        <v>70</v>
      </c>
      <c r="I20" s="33"/>
    </row>
    <row r="21" spans="2:22" x14ac:dyDescent="0.25">
      <c r="B21" s="26" t="s">
        <v>74</v>
      </c>
      <c r="C21" s="26"/>
      <c r="D21" s="43" t="s">
        <v>63</v>
      </c>
      <c r="E21" s="32"/>
      <c r="F21" s="26" t="s">
        <v>23</v>
      </c>
      <c r="G21" s="37" t="s">
        <v>69</v>
      </c>
      <c r="H21" s="38" t="s">
        <v>71</v>
      </c>
      <c r="I21" s="33"/>
    </row>
    <row r="22" spans="2:22" x14ac:dyDescent="0.25">
      <c r="B22" s="26" t="s">
        <v>75</v>
      </c>
      <c r="C22" s="26"/>
      <c r="D22" s="43" t="s">
        <v>64</v>
      </c>
      <c r="E22" s="32"/>
      <c r="F22" s="26" t="s">
        <v>24</v>
      </c>
      <c r="G22" s="28" t="s">
        <v>67</v>
      </c>
      <c r="H22" s="38" t="s">
        <v>72</v>
      </c>
      <c r="I22" s="33"/>
    </row>
    <row r="23" spans="2:22" x14ac:dyDescent="0.25">
      <c r="B23" s="26" t="s">
        <v>28</v>
      </c>
      <c r="C23" s="26"/>
      <c r="D23" s="43" t="s">
        <v>65</v>
      </c>
      <c r="E23" s="32"/>
      <c r="F23" s="26" t="s">
        <v>25</v>
      </c>
      <c r="G23" s="37" t="s">
        <v>68</v>
      </c>
      <c r="H23" s="29" t="s">
        <v>30</v>
      </c>
      <c r="I23" s="33"/>
    </row>
  </sheetData>
  <mergeCells count="16">
    <mergeCell ref="B19:D19"/>
    <mergeCell ref="B1:V1"/>
    <mergeCell ref="B2:V2"/>
    <mergeCell ref="B3:V3"/>
    <mergeCell ref="B4:B6"/>
    <mergeCell ref="C4:C6"/>
    <mergeCell ref="D4:D6"/>
    <mergeCell ref="E4:U4"/>
    <mergeCell ref="V4:V6"/>
    <mergeCell ref="E5:H5"/>
    <mergeCell ref="I5:L5"/>
    <mergeCell ref="M5:P5"/>
    <mergeCell ref="Q5:S5"/>
    <mergeCell ref="T5:T6"/>
    <mergeCell ref="U5:U6"/>
    <mergeCell ref="B17:C17"/>
  </mergeCells>
  <pageMargins left="0.15748031496062992" right="0.15748031496062992" top="0.31496062992125984" bottom="0.31496062992125984" header="0.19685039370078741" footer="0.19685039370078741"/>
  <pageSetup paperSize="258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Data Dasar</vt:lpstr>
      <vt:lpstr>KK_Simulasi</vt:lpstr>
      <vt:lpstr>KK_Simulasi (2)</vt:lpstr>
      <vt:lpstr>Sheet1</vt:lpstr>
      <vt:lpstr>KK_Simulasi!Print_Area</vt:lpstr>
      <vt:lpstr>'KK_Simulasi (2)'!Print_Area</vt:lpstr>
      <vt:lpstr>KK_Simulasi!Print_Titles</vt:lpstr>
      <vt:lpstr>'KK_Simulasi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2016-04-23T00:16:33Z</cp:lastPrinted>
  <dcterms:created xsi:type="dcterms:W3CDTF">2015-02-02T01:43:01Z</dcterms:created>
  <dcterms:modified xsi:type="dcterms:W3CDTF">2016-12-19T09:32:35Z</dcterms:modified>
</cp:coreProperties>
</file>